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75" windowWidth="19020" windowHeight="8820" tabRatio="895" activeTab="2"/>
  </bookViews>
  <sheets>
    <sheet name="Судьи" sheetId="1" r:id="rId1"/>
    <sheet name="Команды" sheetId="2" r:id="rId2"/>
    <sheet name="Итог" sheetId="3" r:id="rId3"/>
    <sheet name="С-1" sheetId="4" r:id="rId4"/>
    <sheet name="С-2" sheetId="5" r:id="rId5"/>
    <sheet name="С-3" sheetId="6" r:id="rId6"/>
    <sheet name="С-4" sheetId="7" r:id="rId7"/>
    <sheet name="С-5" sheetId="8" r:id="rId8"/>
    <sheet name="С-6" sheetId="9" r:id="rId9"/>
    <sheet name="С-7" sheetId="10" r:id="rId10"/>
    <sheet name="Сложность" sheetId="11" r:id="rId11"/>
    <sheet name="Безопасность" sheetId="12" r:id="rId12"/>
    <sheet name="Полезность" sheetId="13" r:id="rId13"/>
    <sheet name="Новизна" sheetId="14" r:id="rId14"/>
    <sheet name="интегральная" sheetId="15" r:id="rId15"/>
  </sheets>
  <definedNames>
    <definedName name="_xlnm.Print_Area" localSheetId="11">'Безопасность'!$A$1:$P$20</definedName>
    <definedName name="_xlnm.Print_Area" localSheetId="14">'интегральная'!$A$1:$P$20</definedName>
    <definedName name="_xlnm.Print_Area" localSheetId="2">'Итог'!$A$1:$N$36</definedName>
    <definedName name="_xlnm.Print_Area" localSheetId="1">'Команды'!$A$1:$F$25</definedName>
    <definedName name="_xlnm.Print_Area" localSheetId="13">'Новизна'!$A$1:$P$20</definedName>
    <definedName name="_xlnm.Print_Area" localSheetId="12">'Полезность'!$A$1:$P$20</definedName>
    <definedName name="_xlnm.Print_Area" localSheetId="3">'С-1'!$A$1:$L$30</definedName>
    <definedName name="_xlnm.Print_Area" localSheetId="4">'С-2'!$A$1:$L$30</definedName>
    <definedName name="_xlnm.Print_Area" localSheetId="5">'С-3'!$A$1:$L$30</definedName>
    <definedName name="_xlnm.Print_Area" localSheetId="6">'С-4'!$A$1:$L$30</definedName>
    <definedName name="_xlnm.Print_Area" localSheetId="7">'С-5'!$A$1:$L$30</definedName>
    <definedName name="_xlnm.Print_Area" localSheetId="10">'Сложность'!$A$1:$P$30</definedName>
  </definedNames>
  <calcPr fullCalcOnLoad="1"/>
</workbook>
</file>

<file path=xl/sharedStrings.xml><?xml version="1.0" encoding="utf-8"?>
<sst xmlns="http://schemas.openxmlformats.org/spreadsheetml/2006/main" count="200" uniqueCount="96">
  <si>
    <t xml:space="preserve"> </t>
  </si>
  <si>
    <t>Ранг соревнований</t>
  </si>
  <si>
    <t>ПОКАЗАТЕЛЬ</t>
  </si>
  <si>
    <t>№</t>
  </si>
  <si>
    <t>Маршрут</t>
  </si>
  <si>
    <t xml:space="preserve">КС </t>
  </si>
  <si>
    <t>Сложность</t>
  </si>
  <si>
    <t>Новизна</t>
  </si>
  <si>
    <t>Полезность</t>
  </si>
  <si>
    <t>Сумма баллов</t>
  </si>
  <si>
    <t>Место</t>
  </si>
  <si>
    <t>Судьи</t>
  </si>
  <si>
    <t>Б</t>
  </si>
  <si>
    <t>Н</t>
  </si>
  <si>
    <t>Безопас ность</t>
  </si>
  <si>
    <t>Сл</t>
  </si>
  <si>
    <t>Судья</t>
  </si>
  <si>
    <t>Дисциплина</t>
  </si>
  <si>
    <t>Безопасность</t>
  </si>
  <si>
    <t>Напряженность</t>
  </si>
  <si>
    <t>заявл.</t>
  </si>
  <si>
    <t>Сроки</t>
  </si>
  <si>
    <t>Судья-1</t>
  </si>
  <si>
    <t>Судья-2</t>
  </si>
  <si>
    <t>Судья-3</t>
  </si>
  <si>
    <t>Судья-4</t>
  </si>
  <si>
    <t>Судья-5</t>
  </si>
  <si>
    <t>Фамилия И.О.</t>
  </si>
  <si>
    <t>Фамилия И.О.(город, звание)</t>
  </si>
  <si>
    <t xml:space="preserve">Кол-во судей = </t>
  </si>
  <si>
    <t>Миним. значение</t>
  </si>
  <si>
    <t>Максим. значение</t>
  </si>
  <si>
    <t xml:space="preserve">Число учитываемых оценок = </t>
  </si>
  <si>
    <t>Сумма  (без крайних баллов)</t>
  </si>
  <si>
    <t>Среднее значение</t>
  </si>
  <si>
    <t>Зам. Гл.судьи по виду :</t>
  </si>
  <si>
    <t>Секретарь СК по виду:</t>
  </si>
  <si>
    <t>Показатель</t>
  </si>
  <si>
    <t>Слож ность</t>
  </si>
  <si>
    <t>Полез ность</t>
  </si>
  <si>
    <t>Суммар ный результат</t>
  </si>
  <si>
    <t>Главный судья :</t>
  </si>
  <si>
    <t xml:space="preserve">Руководитель
(Ф.И.О., регион) </t>
  </si>
  <si>
    <t>Вид программы</t>
  </si>
  <si>
    <t>Судья-6</t>
  </si>
  <si>
    <t>факт.</t>
  </si>
  <si>
    <t>Маршрут велосипедный</t>
  </si>
  <si>
    <t>Судьи:</t>
  </si>
  <si>
    <t>Голубєв  О.В. (Україна, Харків, С2К, МС)</t>
  </si>
  <si>
    <t>Каніщев Є.О. (Україна, Харків, С1К, МС)</t>
  </si>
  <si>
    <t>Федерація спортивного туризму України</t>
  </si>
  <si>
    <t>Сложность/Безопасность/Полезность/Новизна/Интегральная</t>
  </si>
  <si>
    <t>Україна</t>
  </si>
  <si>
    <t>Маршруты 1 к.с.</t>
  </si>
  <si>
    <t>Спортивные маршруты 1к.с.</t>
  </si>
  <si>
    <t>Александров Олександр Вікторович</t>
  </si>
  <si>
    <t>Нестеров Владислав Володимирович</t>
  </si>
  <si>
    <t>Александров О.В. Кіровоградська ОФСТ</t>
  </si>
  <si>
    <t>Интег ральная</t>
  </si>
  <si>
    <t>К</t>
  </si>
  <si>
    <t>І</t>
  </si>
  <si>
    <t>ПРЕДВАРИТЕЛЬНЫЙ ПРОТОКОЛ</t>
  </si>
  <si>
    <t xml:space="preserve">Безопасность ( от -12 по 6 )  </t>
  </si>
  <si>
    <t xml:space="preserve">Сложность (от 0 по 5 )  </t>
  </si>
  <si>
    <t>Полезность  ( от 0 по 3 )</t>
  </si>
  <si>
    <t>Новизна ( от 0 по 4 )</t>
  </si>
  <si>
    <t xml:space="preserve">интегральная ( от -18 по 4 )  </t>
  </si>
  <si>
    <t>Васильєв Олексій Юрійович</t>
  </si>
  <si>
    <t>Желтоноженко Андрій Петрович</t>
  </si>
  <si>
    <t>Корчагін Валерій Володимирович</t>
  </si>
  <si>
    <t>Молодцов Федір Васильович</t>
  </si>
  <si>
    <t>Усенко Андрій Вікторович</t>
  </si>
  <si>
    <t>Судья-7</t>
  </si>
  <si>
    <t>Васильєв О.Ю. ВП «ФСТ Харківської області»</t>
  </si>
  <si>
    <t>Желтоноженко А.П. ВП «ФСТ Харківської області»</t>
  </si>
  <si>
    <t>Головний суддя з велосипедного туризму:</t>
  </si>
  <si>
    <t>Всеукраїнські змагання зі спортивних походів 2016 (вело, 1-3 к.с.)</t>
  </si>
  <si>
    <t>Корчагін В.В. Кіровоградська ОФСТ</t>
  </si>
  <si>
    <t>Молодцов Ф.В. Одеська ОФСТ</t>
  </si>
  <si>
    <t>Нестеров В.В. ВП «Запорізька ОФСТ»</t>
  </si>
  <si>
    <t>Усенко А.В. ВП «Сумська ОФСТ»</t>
  </si>
  <si>
    <t>Нечепоренко А.С. Харківська обл.</t>
  </si>
  <si>
    <t>Тянькіна О.П. Одеська обл.</t>
  </si>
  <si>
    <t>Савчук Н.П. Одеська обл.</t>
  </si>
  <si>
    <t>Носко М.А. Харківська обл.</t>
  </si>
  <si>
    <t>Літвінов І.В. Харківська обл.</t>
  </si>
  <si>
    <t>Некрасов С.А. Запорізька обл.</t>
  </si>
  <si>
    <t>Полевий Ю.Б. Хмельницька обл.</t>
  </si>
  <si>
    <t>Іванченко Я.І. Дніпропетровська обл.</t>
  </si>
  <si>
    <t>Бойко Н.М. Харківська обл.</t>
  </si>
  <si>
    <t>Степанов О.І. Луганська обл.</t>
  </si>
  <si>
    <t>Молдова</t>
  </si>
  <si>
    <t>Украина,   Харьков    27.01.2017</t>
  </si>
  <si>
    <t>Головний секретар з велосипедного туризму:</t>
  </si>
  <si>
    <t>Головний суддя з виду:</t>
  </si>
  <si>
    <t>Головний секретар з виду: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</si>
</sst>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9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2"/>
    </font>
    <font>
      <sz val="11"/>
      <name val="Arial Cyr"/>
      <family val="2"/>
    </font>
    <font>
      <b/>
      <sz val="12"/>
      <name val="Arial Cyr"/>
      <family val="0"/>
    </font>
    <font>
      <b/>
      <u val="single"/>
      <sz val="14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14"/>
      <name val="Arial Cyr"/>
      <family val="2"/>
    </font>
    <font>
      <sz val="8"/>
      <name val="Arial Cyr"/>
      <family val="0"/>
    </font>
    <font>
      <b/>
      <sz val="16"/>
      <name val="Arial Cyr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10"/>
      <name val="Arial Cyr"/>
      <family val="0"/>
    </font>
    <font>
      <sz val="10"/>
      <color indexed="8"/>
      <name val="Arial"/>
      <family val="2"/>
    </font>
    <font>
      <sz val="10"/>
      <color indexed="10"/>
      <name val="Arial Cyr"/>
      <family val="0"/>
    </font>
    <font>
      <sz val="11"/>
      <color indexed="10"/>
      <name val="Arial Cyr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1"/>
      <name val="Arial Cyr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Arial Cyr"/>
      <family val="0"/>
    </font>
    <font>
      <b/>
      <sz val="12"/>
      <name val="Arial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>
        <color indexed="22"/>
      </left>
      <right style="medium">
        <color indexed="22"/>
      </right>
      <top/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2" fontId="0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0" fillId="0" borderId="0" xfId="0" applyBorder="1" applyAlignment="1">
      <alignment horizontal="justify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0" fillId="0" borderId="11" xfId="0" applyBorder="1" applyAlignment="1">
      <alignment horizontal="justify"/>
    </xf>
    <xf numFmtId="0" fontId="7" fillId="33" borderId="0" xfId="0" applyFont="1" applyFill="1" applyAlignment="1">
      <alignment horizontal="center"/>
    </xf>
    <xf numFmtId="172" fontId="10" fillId="0" borderId="1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72" fontId="10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top" wrapText="1"/>
    </xf>
    <xf numFmtId="2" fontId="3" fillId="34" borderId="10" xfId="0" applyNumberFormat="1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 vertical="top"/>
    </xf>
    <xf numFmtId="2" fontId="0" fillId="34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4" xfId="0" applyFont="1" applyBorder="1" applyAlignment="1">
      <alignment wrapText="1"/>
    </xf>
    <xf numFmtId="0" fontId="1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Border="1" applyAlignment="1">
      <alignment wrapText="1"/>
    </xf>
    <xf numFmtId="0" fontId="18" fillId="0" borderId="10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" fontId="7" fillId="0" borderId="17" xfId="0" applyNumberFormat="1" applyFont="1" applyBorder="1" applyAlignment="1">
      <alignment horizontal="center" vertical="top"/>
    </xf>
    <xf numFmtId="0" fontId="0" fillId="0" borderId="18" xfId="0" applyBorder="1" applyAlignment="1">
      <alignment/>
    </xf>
    <xf numFmtId="1" fontId="7" fillId="0" borderId="19" xfId="0" applyNumberFormat="1" applyFont="1" applyBorder="1" applyAlignment="1">
      <alignment horizontal="center" vertical="top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" fontId="7" fillId="0" borderId="0" xfId="0" applyNumberFormat="1" applyFont="1" applyBorder="1" applyAlignment="1">
      <alignment horizontal="center" vertical="top"/>
    </xf>
    <xf numFmtId="1" fontId="7" fillId="0" borderId="16" xfId="0" applyNumberFormat="1" applyFont="1" applyBorder="1" applyAlignment="1">
      <alignment horizontal="center" vertical="top"/>
    </xf>
    <xf numFmtId="0" fontId="0" fillId="0" borderId="17" xfId="0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0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4" fillId="34" borderId="0" xfId="0" applyFont="1" applyFill="1" applyBorder="1" applyAlignment="1">
      <alignment vertical="top" wrapText="1"/>
    </xf>
    <xf numFmtId="0" fontId="22" fillId="34" borderId="10" xfId="0" applyFont="1" applyFill="1" applyBorder="1" applyAlignment="1">
      <alignment horizontal="left" vertical="top"/>
    </xf>
    <xf numFmtId="0" fontId="22" fillId="0" borderId="10" xfId="0" applyFont="1" applyBorder="1" applyAlignment="1">
      <alignment/>
    </xf>
    <xf numFmtId="0" fontId="17" fillId="0" borderId="23" xfId="0" applyFont="1" applyBorder="1" applyAlignment="1">
      <alignment wrapText="1"/>
    </xf>
    <xf numFmtId="0" fontId="17" fillId="0" borderId="24" xfId="0" applyFont="1" applyBorder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0" fillId="0" borderId="0" xfId="0" applyFont="1" applyBorder="1" applyAlignment="1">
      <alignment/>
    </xf>
    <xf numFmtId="0" fontId="21" fillId="0" borderId="10" xfId="0" applyFont="1" applyFill="1" applyBorder="1" applyAlignment="1">
      <alignment vertical="top"/>
    </xf>
    <xf numFmtId="0" fontId="25" fillId="0" borderId="0" xfId="0" applyFont="1" applyAlignment="1">
      <alignment/>
    </xf>
    <xf numFmtId="0" fontId="11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5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2" fontId="4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horizontal="justify"/>
    </xf>
    <xf numFmtId="0" fontId="6" fillId="0" borderId="28" xfId="0" applyFont="1" applyBorder="1" applyAlignment="1">
      <alignment horizontal="center" vertical="center" wrapText="1"/>
    </xf>
    <xf numFmtId="2" fontId="4" fillId="0" borderId="29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2" fontId="7" fillId="0" borderId="29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2" fontId="7" fillId="0" borderId="30" xfId="0" applyNumberFormat="1" applyFont="1" applyBorder="1" applyAlignment="1">
      <alignment horizontal="center" vertical="top" wrapText="1"/>
    </xf>
    <xf numFmtId="2" fontId="4" fillId="0" borderId="29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2" xfId="0" applyFont="1" applyBorder="1" applyAlignment="1">
      <alignment horizontal="justify" vertical="top" wrapText="1"/>
    </xf>
    <xf numFmtId="0" fontId="0" fillId="0" borderId="32" xfId="0" applyBorder="1" applyAlignment="1">
      <alignment horizontal="justify"/>
    </xf>
    <xf numFmtId="0" fontId="0" fillId="0" borderId="33" xfId="0" applyBorder="1" applyAlignment="1">
      <alignment horizontal="justify"/>
    </xf>
    <xf numFmtId="0" fontId="0" fillId="0" borderId="25" xfId="0" applyBorder="1" applyAlignment="1">
      <alignment horizontal="justify"/>
    </xf>
    <xf numFmtId="0" fontId="4" fillId="0" borderId="28" xfId="0" applyFont="1" applyBorder="1" applyAlignment="1">
      <alignment/>
    </xf>
    <xf numFmtId="0" fontId="4" fillId="0" borderId="25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left" vertical="top" wrapText="1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2" fontId="4" fillId="0" borderId="20" xfId="0" applyNumberFormat="1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2" fontId="7" fillId="0" borderId="13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25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2" fontId="4" fillId="0" borderId="30" xfId="0" applyNumberFormat="1" applyFont="1" applyFill="1" applyBorder="1" applyAlignment="1">
      <alignment horizontal="center" vertical="center" wrapText="1"/>
    </xf>
    <xf numFmtId="2" fontId="4" fillId="0" borderId="30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vertical="center" wrapText="1"/>
    </xf>
    <xf numFmtId="2" fontId="4" fillId="0" borderId="27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1543050</xdr:colOff>
      <xdr:row>3</xdr:row>
      <xdr:rowOff>152400</xdr:rowOff>
    </xdr:to>
    <xdr:pic>
      <xdr:nvPicPr>
        <xdr:cNvPr id="1" name="Рисунок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809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</xdr:col>
      <xdr:colOff>1533525</xdr:colOff>
      <xdr:row>4</xdr:row>
      <xdr:rowOff>28575</xdr:rowOff>
    </xdr:to>
    <xdr:pic>
      <xdr:nvPicPr>
        <xdr:cNvPr id="1" name="Рисунок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1809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30.125" style="0" customWidth="1"/>
    <col min="2" max="2" width="34.375" style="0" customWidth="1"/>
    <col min="3" max="3" width="48.625" style="0" customWidth="1"/>
  </cols>
  <sheetData>
    <row r="1" spans="1:2" ht="12.75">
      <c r="A1" t="s">
        <v>29</v>
      </c>
      <c r="B1" s="23">
        <v>7</v>
      </c>
    </row>
    <row r="2" spans="1:2" ht="12.75">
      <c r="A2" t="s">
        <v>32</v>
      </c>
      <c r="B2" s="37">
        <f>B1-2</f>
        <v>5</v>
      </c>
    </row>
    <row r="4" spans="2:3" ht="12.75">
      <c r="B4" s="7" t="s">
        <v>27</v>
      </c>
      <c r="C4" s="7" t="s">
        <v>28</v>
      </c>
    </row>
    <row r="5" spans="1:6" s="56" customFormat="1" ht="12.75">
      <c r="A5" s="87" t="s">
        <v>22</v>
      </c>
      <c r="B5" s="77" t="s">
        <v>55</v>
      </c>
      <c r="C5" s="77" t="s">
        <v>57</v>
      </c>
      <c r="F5" s="72"/>
    </row>
    <row r="6" spans="1:6" s="56" customFormat="1" ht="12.75">
      <c r="A6" s="87" t="s">
        <v>23</v>
      </c>
      <c r="B6" s="77" t="s">
        <v>67</v>
      </c>
      <c r="C6" s="77" t="s">
        <v>73</v>
      </c>
      <c r="F6" s="72"/>
    </row>
    <row r="7" spans="1:6" s="51" customFormat="1" ht="12.75">
      <c r="A7" s="87" t="s">
        <v>24</v>
      </c>
      <c r="B7" s="77" t="s">
        <v>68</v>
      </c>
      <c r="C7" s="77" t="s">
        <v>74</v>
      </c>
      <c r="F7" s="72"/>
    </row>
    <row r="8" spans="1:6" ht="12.75">
      <c r="A8" s="87" t="s">
        <v>25</v>
      </c>
      <c r="B8" s="77" t="s">
        <v>69</v>
      </c>
      <c r="C8" s="77" t="s">
        <v>77</v>
      </c>
      <c r="F8" s="72"/>
    </row>
    <row r="9" spans="1:6" ht="12.75">
      <c r="A9" s="87" t="s">
        <v>26</v>
      </c>
      <c r="B9" s="77" t="s">
        <v>70</v>
      </c>
      <c r="C9" s="77" t="s">
        <v>78</v>
      </c>
      <c r="F9" s="72"/>
    </row>
    <row r="10" spans="1:6" ht="12.75">
      <c r="A10" s="87" t="s">
        <v>44</v>
      </c>
      <c r="B10" s="77" t="s">
        <v>56</v>
      </c>
      <c r="C10" s="77" t="s">
        <v>79</v>
      </c>
      <c r="F10" s="72"/>
    </row>
    <row r="11" spans="1:6" ht="12.75">
      <c r="A11" s="87" t="s">
        <v>72</v>
      </c>
      <c r="B11" s="77" t="s">
        <v>71</v>
      </c>
      <c r="C11" s="77" t="s">
        <v>80</v>
      </c>
      <c r="F11" s="72"/>
    </row>
    <row r="12" spans="1:6" ht="12.75">
      <c r="A12" s="87"/>
      <c r="B12" s="55"/>
      <c r="C12" s="55"/>
      <c r="F12" s="72"/>
    </row>
    <row r="13" spans="1:3" ht="12.75">
      <c r="A13" s="56"/>
      <c r="B13" s="38"/>
      <c r="C13" s="38"/>
    </row>
    <row r="14" spans="1:3" ht="12.75">
      <c r="A14" s="56"/>
      <c r="B14" s="54"/>
      <c r="C14" s="38"/>
    </row>
    <row r="15" spans="1:3" ht="12.75">
      <c r="A15" s="56"/>
      <c r="B15" s="55"/>
      <c r="C15" s="54"/>
    </row>
    <row r="16" spans="1:3" ht="12.75">
      <c r="A16" s="56"/>
      <c r="B16" s="54"/>
      <c r="C16" s="54"/>
    </row>
    <row r="17" spans="1:3" ht="12.75">
      <c r="A17" s="56"/>
      <c r="B17" s="38"/>
      <c r="C17" s="38"/>
    </row>
    <row r="18" spans="2:3" ht="12.75">
      <c r="B18" s="52"/>
      <c r="C18" s="25"/>
    </row>
    <row r="19" spans="1:3" ht="12.75">
      <c r="A19" t="s">
        <v>75</v>
      </c>
      <c r="B19" s="25" t="s">
        <v>49</v>
      </c>
      <c r="C19" s="39"/>
    </row>
    <row r="20" spans="1:3" ht="12.75">
      <c r="A20" t="s">
        <v>93</v>
      </c>
      <c r="B20" s="25" t="s">
        <v>48</v>
      </c>
      <c r="C20" s="25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0"/>
  <sheetViews>
    <sheetView zoomScale="75" zoomScaleNormal="75" zoomScalePageLayoutView="0" workbookViewId="0" topLeftCell="A1">
      <selection activeCell="B10" sqref="B10:B13"/>
    </sheetView>
  </sheetViews>
  <sheetFormatPr defaultColWidth="9.00390625" defaultRowHeight="12.75"/>
  <cols>
    <col min="1" max="1" width="3.75390625" style="0" customWidth="1"/>
    <col min="2" max="2" width="45.125" style="0" bestFit="1" customWidth="1"/>
    <col min="3" max="3" width="28.75390625" style="0" customWidth="1"/>
    <col min="4" max="4" width="9.25390625" style="0" customWidth="1"/>
    <col min="5" max="5" width="7.125" style="0" customWidth="1"/>
    <col min="6" max="6" width="26.00390625" style="0" customWidth="1"/>
    <col min="7" max="11" width="8.75390625" style="0" customWidth="1"/>
    <col min="12" max="12" width="10.25390625" style="0" customWidth="1"/>
    <col min="13" max="16384" width="9.125" style="1" customWidth="1"/>
  </cols>
  <sheetData>
    <row r="1" spans="1:12" ht="12.75" customHeight="1">
      <c r="A1" s="104" t="s">
        <v>0</v>
      </c>
      <c r="B1" s="104"/>
      <c r="C1" s="139" t="str">
        <f>Команды!C1</f>
        <v>Федерація спортивного туризму України</v>
      </c>
      <c r="D1" s="139"/>
      <c r="E1" s="140"/>
      <c r="F1" s="140"/>
      <c r="G1" s="59"/>
      <c r="H1" s="60"/>
      <c r="I1" s="60"/>
      <c r="J1" s="60"/>
      <c r="K1" s="60"/>
      <c r="L1" s="61"/>
    </row>
    <row r="2" spans="1:12" ht="12.75" customHeight="1">
      <c r="A2" s="104"/>
      <c r="B2" s="104"/>
      <c r="C2" s="140"/>
      <c r="D2" s="140"/>
      <c r="E2" s="140"/>
      <c r="F2" s="140"/>
      <c r="G2" s="62"/>
      <c r="H2" s="1"/>
      <c r="I2" s="1"/>
      <c r="J2" s="1"/>
      <c r="K2" s="1"/>
      <c r="L2" s="63"/>
    </row>
    <row r="3" spans="1:12" ht="12.75" customHeight="1">
      <c r="A3" s="104"/>
      <c r="B3" s="104"/>
      <c r="C3" s="140"/>
      <c r="D3" s="140"/>
      <c r="E3" s="140"/>
      <c r="F3" s="140"/>
      <c r="G3" s="62"/>
      <c r="H3" s="1"/>
      <c r="I3" s="1"/>
      <c r="J3" s="1"/>
      <c r="K3" s="1"/>
      <c r="L3" s="63"/>
    </row>
    <row r="4" spans="1:12" ht="12.75" customHeight="1">
      <c r="A4" s="104"/>
      <c r="B4" s="104"/>
      <c r="C4" s="140"/>
      <c r="D4" s="140"/>
      <c r="E4" s="140"/>
      <c r="F4" s="140"/>
      <c r="G4" s="62"/>
      <c r="H4" s="1"/>
      <c r="I4" s="1"/>
      <c r="J4" s="1"/>
      <c r="K4" s="1"/>
      <c r="L4" s="63"/>
    </row>
    <row r="5" spans="1:12" ht="15.75">
      <c r="A5" s="103" t="str">
        <f>Команды!A5</f>
        <v>Ранг соревнований</v>
      </c>
      <c r="B5" s="103"/>
      <c r="C5" s="103" t="str">
        <f>Команды!C5</f>
        <v>Всеукраїнські змагання зі спортивних походів 2016 (вело, 1-3 к.с.)</v>
      </c>
      <c r="D5" s="103"/>
      <c r="E5" s="103"/>
      <c r="F5" s="103"/>
      <c r="G5" s="62"/>
      <c r="H5" s="1"/>
      <c r="I5" s="1"/>
      <c r="J5" s="1"/>
      <c r="K5" s="1"/>
      <c r="L5" s="63"/>
    </row>
    <row r="6" spans="1:12" ht="16.5" customHeight="1">
      <c r="A6" s="103" t="str">
        <f>Команды!A6</f>
        <v>Вид программы</v>
      </c>
      <c r="B6" s="103"/>
      <c r="C6" s="133" t="str">
        <f>Команды!C6</f>
        <v>Спортивные маршруты 1к.с.</v>
      </c>
      <c r="D6" s="133"/>
      <c r="E6" s="133"/>
      <c r="F6" s="133"/>
      <c r="G6" s="62"/>
      <c r="H6" s="1"/>
      <c r="I6" s="1"/>
      <c r="J6" s="1"/>
      <c r="K6" s="1"/>
      <c r="L6" s="63"/>
    </row>
    <row r="7" spans="1:12" ht="15.75">
      <c r="A7" s="103" t="str">
        <f>Команды!A7</f>
        <v>Дисциплина</v>
      </c>
      <c r="B7" s="103"/>
      <c r="C7" s="103" t="str">
        <f>Команды!C7</f>
        <v>Маршрут велосипедный</v>
      </c>
      <c r="D7" s="103"/>
      <c r="E7" s="103"/>
      <c r="F7" s="103"/>
      <c r="G7" s="62"/>
      <c r="H7" s="1"/>
      <c r="I7" s="1"/>
      <c r="J7" s="1"/>
      <c r="K7" s="1"/>
      <c r="L7" s="63"/>
    </row>
    <row r="8" spans="1:12" ht="15.75">
      <c r="A8" s="103" t="str">
        <f>Команды!A8</f>
        <v>ПОКАЗАТЕЛЬ</v>
      </c>
      <c r="B8" s="103"/>
      <c r="C8" s="103" t="str">
        <f>Команды!C8</f>
        <v>Сложность/Безопасность/Полезность/Новизна/Интегральная</v>
      </c>
      <c r="D8" s="103"/>
      <c r="E8" s="103"/>
      <c r="F8" s="103"/>
      <c r="G8" s="62"/>
      <c r="H8" s="1"/>
      <c r="I8" s="1"/>
      <c r="J8" s="1"/>
      <c r="K8" s="1"/>
      <c r="L8" s="64"/>
    </row>
    <row r="9" spans="1:12" ht="21" customHeight="1">
      <c r="A9" s="98" t="str">
        <f>Команды!A9</f>
        <v>ПРЕДВАРИТЕЛЬНЫЙ ПРОТОКОЛ</v>
      </c>
      <c r="B9" s="98"/>
      <c r="C9" s="98"/>
      <c r="D9" s="98"/>
      <c r="E9" s="98"/>
      <c r="F9" s="98"/>
      <c r="G9" s="65"/>
      <c r="H9" s="66"/>
      <c r="I9" s="66"/>
      <c r="J9" s="66"/>
      <c r="K9" s="66"/>
      <c r="L9" s="67"/>
    </row>
    <row r="10" spans="1:12" ht="15" customHeight="1">
      <c r="A10" s="101" t="str">
        <f>Команды!A10</f>
        <v>№</v>
      </c>
      <c r="B10" s="101" t="str">
        <f>Команды!B10</f>
        <v>Руководитель
(Ф.И.О., регион) </v>
      </c>
      <c r="C10" s="101" t="str">
        <f>Команды!C10</f>
        <v>Маршрут</v>
      </c>
      <c r="D10" s="100" t="str">
        <f>Команды!D10</f>
        <v>КС </v>
      </c>
      <c r="E10" s="100"/>
      <c r="F10" s="100" t="str">
        <f>Команды!F10</f>
        <v>Сроки</v>
      </c>
      <c r="G10" s="118" t="str">
        <f>Судьи!B11</f>
        <v>Усенко Андрій Вікторович</v>
      </c>
      <c r="H10" s="118"/>
      <c r="I10" s="118"/>
      <c r="J10" s="118"/>
      <c r="K10" s="118"/>
      <c r="L10" s="118"/>
    </row>
    <row r="11" spans="1:12" s="44" customFormat="1" ht="38.25" customHeight="1">
      <c r="A11" s="101"/>
      <c r="B11" s="101"/>
      <c r="C11" s="101"/>
      <c r="D11" s="102" t="str">
        <f>Команды!D11</f>
        <v>заявл.</v>
      </c>
      <c r="E11" s="134" t="str">
        <f>Команды!E11</f>
        <v>факт.</v>
      </c>
      <c r="F11" s="100"/>
      <c r="G11" s="118"/>
      <c r="H11" s="118"/>
      <c r="I11" s="118"/>
      <c r="J11" s="118"/>
      <c r="K11" s="118"/>
      <c r="L11" s="118"/>
    </row>
    <row r="12" spans="1:12" s="44" customFormat="1" ht="13.5" customHeight="1">
      <c r="A12" s="101"/>
      <c r="B12" s="101"/>
      <c r="C12" s="101"/>
      <c r="D12" s="102"/>
      <c r="E12" s="134"/>
      <c r="F12" s="100"/>
      <c r="G12" s="100" t="s">
        <v>15</v>
      </c>
      <c r="H12" s="100" t="s">
        <v>12</v>
      </c>
      <c r="I12" s="100" t="s">
        <v>59</v>
      </c>
      <c r="J12" s="100" t="s">
        <v>13</v>
      </c>
      <c r="K12" s="100" t="s">
        <v>60</v>
      </c>
      <c r="L12" s="138" t="s">
        <v>9</v>
      </c>
    </row>
    <row r="13" spans="1:12" s="43" customFormat="1" ht="39" customHeight="1">
      <c r="A13" s="101"/>
      <c r="B13" s="101"/>
      <c r="C13" s="101"/>
      <c r="D13" s="102"/>
      <c r="E13" s="134"/>
      <c r="F13" s="100"/>
      <c r="G13" s="100"/>
      <c r="H13" s="100"/>
      <c r="I13" s="100"/>
      <c r="J13" s="100"/>
      <c r="K13" s="100"/>
      <c r="L13" s="138"/>
    </row>
    <row r="14" spans="1:12" s="43" customFormat="1" ht="21.75" customHeight="1">
      <c r="A14" s="135" t="str">
        <f>Команды!C14</f>
        <v>Маршруты 1 к.с.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7"/>
    </row>
    <row r="15" spans="1:12" ht="20.25">
      <c r="A15" s="36">
        <f>Команды!A15</f>
        <v>1</v>
      </c>
      <c r="B15" s="16" t="str">
        <f>Команды!B15</f>
        <v>Нечепоренко А.С. Харківська обл.</v>
      </c>
      <c r="C15" s="17" t="str">
        <f>Команды!C15</f>
        <v>Україна</v>
      </c>
      <c r="D15" s="15">
        <f>Команды!D15</f>
        <v>1</v>
      </c>
      <c r="E15" s="15"/>
      <c r="F15" s="15">
        <f>Команды!F15</f>
        <v>2016</v>
      </c>
      <c r="G15" s="90">
        <v>4</v>
      </c>
      <c r="H15" s="90">
        <v>4</v>
      </c>
      <c r="I15" s="90">
        <v>2</v>
      </c>
      <c r="J15" s="90">
        <v>2</v>
      </c>
      <c r="K15" s="90">
        <v>3</v>
      </c>
      <c r="L15" s="74">
        <f aca="true" t="shared" si="0" ref="L15:L20">SUM(G15:K15)</f>
        <v>15</v>
      </c>
    </row>
    <row r="16" spans="1:12" ht="20.25">
      <c r="A16" s="36">
        <f>Команды!A16</f>
        <v>2</v>
      </c>
      <c r="B16" s="16" t="str">
        <f>Команды!B16</f>
        <v>Тянькіна О.П. Одеська обл.</v>
      </c>
      <c r="C16" s="17" t="str">
        <f>Команды!C16</f>
        <v>Україна</v>
      </c>
      <c r="D16" s="15">
        <f>Команды!D16</f>
        <v>1</v>
      </c>
      <c r="E16" s="15"/>
      <c r="F16" s="15">
        <f>Команды!F16</f>
        <v>2016</v>
      </c>
      <c r="G16" s="90">
        <v>5</v>
      </c>
      <c r="H16" s="90">
        <v>4</v>
      </c>
      <c r="I16" s="90">
        <v>2</v>
      </c>
      <c r="J16" s="90">
        <v>0.3</v>
      </c>
      <c r="K16" s="90">
        <v>4</v>
      </c>
      <c r="L16" s="74">
        <f t="shared" si="0"/>
        <v>15.3</v>
      </c>
    </row>
    <row r="17" spans="1:12" ht="20.25">
      <c r="A17" s="36">
        <f>Команды!A17</f>
        <v>3</v>
      </c>
      <c r="B17" s="16" t="str">
        <f>Команды!B17</f>
        <v>Савчук Н.П. Одеська обл.</v>
      </c>
      <c r="C17" s="17" t="str">
        <f>Команды!C17</f>
        <v>Молдова</v>
      </c>
      <c r="D17" s="15">
        <f>Команды!D17</f>
        <v>1</v>
      </c>
      <c r="E17" s="15"/>
      <c r="F17" s="15">
        <f>Команды!F17</f>
        <v>2016</v>
      </c>
      <c r="G17" s="90">
        <v>3</v>
      </c>
      <c r="H17" s="90">
        <v>1</v>
      </c>
      <c r="I17" s="90">
        <v>3</v>
      </c>
      <c r="J17" s="90">
        <v>2</v>
      </c>
      <c r="K17" s="90">
        <v>3</v>
      </c>
      <c r="L17" s="74">
        <f t="shared" si="0"/>
        <v>12</v>
      </c>
    </row>
    <row r="18" spans="1:12" s="43" customFormat="1" ht="20.25">
      <c r="A18" s="36">
        <f>Команды!A18</f>
        <v>4</v>
      </c>
      <c r="B18" s="16" t="str">
        <f>Команды!B18</f>
        <v>Носко М.А. Харківська обл.</v>
      </c>
      <c r="C18" s="17" t="str">
        <f>Команды!C18</f>
        <v>Україна</v>
      </c>
      <c r="D18" s="15">
        <f>Команды!D18</f>
        <v>1</v>
      </c>
      <c r="E18" s="15"/>
      <c r="F18" s="15">
        <f>Команды!F18</f>
        <v>2016</v>
      </c>
      <c r="G18" s="90">
        <v>1</v>
      </c>
      <c r="H18" s="90">
        <v>5</v>
      </c>
      <c r="I18" s="90">
        <v>1</v>
      </c>
      <c r="J18" s="90">
        <v>0.5</v>
      </c>
      <c r="K18" s="90">
        <v>0</v>
      </c>
      <c r="L18" s="74">
        <f t="shared" si="0"/>
        <v>7.5</v>
      </c>
    </row>
    <row r="19" spans="1:12" s="43" customFormat="1" ht="20.25">
      <c r="A19" s="36">
        <f>Команды!A19</f>
        <v>5</v>
      </c>
      <c r="B19" s="16" t="str">
        <f>Команды!B19</f>
        <v>Літвінов І.В. Харківська обл.</v>
      </c>
      <c r="C19" s="17" t="str">
        <f>Команды!C19</f>
        <v>Україна</v>
      </c>
      <c r="D19" s="15">
        <f>Команды!D19</f>
        <v>1</v>
      </c>
      <c r="E19" s="15"/>
      <c r="F19" s="15">
        <f>Команды!F19</f>
        <v>2016</v>
      </c>
      <c r="G19" s="90">
        <v>2</v>
      </c>
      <c r="H19" s="90">
        <v>4</v>
      </c>
      <c r="I19" s="90">
        <v>3</v>
      </c>
      <c r="J19" s="90">
        <v>0</v>
      </c>
      <c r="K19" s="90">
        <v>0</v>
      </c>
      <c r="L19" s="74">
        <f t="shared" si="0"/>
        <v>9</v>
      </c>
    </row>
    <row r="20" spans="1:12" s="43" customFormat="1" ht="20.25">
      <c r="A20" s="36">
        <f>Команды!A20</f>
        <v>6</v>
      </c>
      <c r="B20" s="16" t="str">
        <f>Команды!B20</f>
        <v>Некрасов С.А. Запорізька обл.</v>
      </c>
      <c r="C20" s="17" t="str">
        <f>Команды!C20</f>
        <v>Україна</v>
      </c>
      <c r="D20" s="15">
        <f>Команды!D20</f>
        <v>1</v>
      </c>
      <c r="E20" s="15"/>
      <c r="F20" s="15">
        <f>Команды!F20</f>
        <v>2016</v>
      </c>
      <c r="G20" s="90">
        <v>1</v>
      </c>
      <c r="H20" s="90">
        <v>4</v>
      </c>
      <c r="I20" s="90">
        <v>2</v>
      </c>
      <c r="J20" s="90">
        <v>0.2</v>
      </c>
      <c r="K20" s="90">
        <v>0</v>
      </c>
      <c r="L20" s="74">
        <f t="shared" si="0"/>
        <v>7.2</v>
      </c>
    </row>
    <row r="21" spans="1:12" ht="20.25">
      <c r="A21" s="36">
        <f>Команды!A21</f>
        <v>7</v>
      </c>
      <c r="B21" s="16" t="str">
        <f>Команды!B21</f>
        <v>Полевий Ю.Б. Хмельницька обл.</v>
      </c>
      <c r="C21" s="17" t="str">
        <f>Команды!C21</f>
        <v>Україна</v>
      </c>
      <c r="D21" s="15">
        <f>Команды!D21</f>
        <v>1</v>
      </c>
      <c r="E21" s="15"/>
      <c r="F21" s="15">
        <f>Команды!F21</f>
        <v>2016</v>
      </c>
      <c r="G21" s="90">
        <v>3</v>
      </c>
      <c r="H21" s="90">
        <v>4</v>
      </c>
      <c r="I21" s="90">
        <v>3</v>
      </c>
      <c r="J21" s="90">
        <v>0.2</v>
      </c>
      <c r="K21" s="90">
        <v>2</v>
      </c>
      <c r="L21" s="74">
        <f aca="true" t="shared" si="1" ref="L21:L28">SUM(G21:K21)</f>
        <v>12.2</v>
      </c>
    </row>
    <row r="22" spans="1:12" ht="20.25">
      <c r="A22" s="36">
        <f>Команды!A22</f>
        <v>8</v>
      </c>
      <c r="B22" s="16" t="str">
        <f>Команды!B22</f>
        <v>Іванченко Я.І. Дніпропетровська обл.</v>
      </c>
      <c r="C22" s="17" t="str">
        <f>Команды!C22</f>
        <v>Україна</v>
      </c>
      <c r="D22" s="15">
        <f>Команды!D22</f>
        <v>1</v>
      </c>
      <c r="E22" s="15"/>
      <c r="F22" s="15">
        <f>Команды!F22</f>
        <v>2016</v>
      </c>
      <c r="G22" s="90">
        <v>2</v>
      </c>
      <c r="H22" s="90">
        <v>4</v>
      </c>
      <c r="I22" s="90">
        <v>2</v>
      </c>
      <c r="J22" s="90">
        <v>1</v>
      </c>
      <c r="K22" s="90">
        <v>2</v>
      </c>
      <c r="L22" s="74">
        <f t="shared" si="1"/>
        <v>11</v>
      </c>
    </row>
    <row r="23" spans="1:12" ht="20.25">
      <c r="A23" s="36">
        <f>Команды!A23</f>
        <v>9</v>
      </c>
      <c r="B23" s="16" t="str">
        <f>Команды!B23</f>
        <v>Бойко Н.М. Харківська обл.</v>
      </c>
      <c r="C23" s="17" t="str">
        <f>Команды!C23</f>
        <v>Україна</v>
      </c>
      <c r="D23" s="15">
        <f>Команды!D23</f>
        <v>1</v>
      </c>
      <c r="E23" s="15"/>
      <c r="F23" s="15">
        <f>Команды!F23</f>
        <v>2016</v>
      </c>
      <c r="G23" s="90">
        <v>4</v>
      </c>
      <c r="H23" s="90">
        <v>2</v>
      </c>
      <c r="I23" s="90">
        <v>2</v>
      </c>
      <c r="J23" s="90">
        <v>0.5</v>
      </c>
      <c r="K23" s="90">
        <v>3</v>
      </c>
      <c r="L23" s="74">
        <f t="shared" si="1"/>
        <v>11.5</v>
      </c>
    </row>
    <row r="24" spans="1:12" ht="20.25">
      <c r="A24" s="36">
        <f>Команды!A24</f>
        <v>10</v>
      </c>
      <c r="B24" s="16" t="str">
        <f>Команды!B24</f>
        <v>Степанов О.І. Луганська обл.</v>
      </c>
      <c r="C24" s="17" t="str">
        <f>Команды!C24</f>
        <v>Україна</v>
      </c>
      <c r="D24" s="15">
        <f>Команды!D24</f>
        <v>1</v>
      </c>
      <c r="E24" s="15"/>
      <c r="F24" s="15">
        <f>Команды!F24</f>
        <v>2016</v>
      </c>
      <c r="G24" s="90">
        <v>2</v>
      </c>
      <c r="H24" s="90">
        <v>2</v>
      </c>
      <c r="I24" s="90">
        <v>1</v>
      </c>
      <c r="J24" s="90">
        <v>2</v>
      </c>
      <c r="K24" s="90">
        <v>2</v>
      </c>
      <c r="L24" s="74">
        <f t="shared" si="1"/>
        <v>9</v>
      </c>
    </row>
    <row r="25" spans="1:12" ht="20.25" hidden="1">
      <c r="A25" s="36">
        <f>Команды!A25</f>
        <v>11</v>
      </c>
      <c r="B25" s="16">
        <f>Команды!B25</f>
        <v>0</v>
      </c>
      <c r="C25" s="17" t="str">
        <f>Команды!C25</f>
        <v>Україна</v>
      </c>
      <c r="D25" s="15">
        <f>Команды!D25</f>
        <v>1</v>
      </c>
      <c r="E25" s="15"/>
      <c r="F25" s="15">
        <f>Команды!F25</f>
        <v>0</v>
      </c>
      <c r="G25" s="27"/>
      <c r="H25" s="27"/>
      <c r="I25" s="27"/>
      <c r="J25" s="27"/>
      <c r="K25" s="27"/>
      <c r="L25" s="48">
        <f t="shared" si="1"/>
        <v>0</v>
      </c>
    </row>
    <row r="26" spans="1:12" ht="20.25" hidden="1">
      <c r="A26" s="36">
        <f>Команды!A26</f>
        <v>12</v>
      </c>
      <c r="B26" s="16">
        <f>Команды!B26</f>
        <v>0</v>
      </c>
      <c r="C26" s="17" t="str">
        <f>Команды!C26</f>
        <v>Україна</v>
      </c>
      <c r="D26" s="15">
        <f>Команды!D26</f>
        <v>1</v>
      </c>
      <c r="E26" s="15"/>
      <c r="F26" s="15">
        <f>Команды!F26</f>
        <v>0</v>
      </c>
      <c r="G26" s="27"/>
      <c r="H26" s="27"/>
      <c r="I26" s="27"/>
      <c r="J26" s="27"/>
      <c r="K26" s="27"/>
      <c r="L26" s="48">
        <f t="shared" si="1"/>
        <v>0</v>
      </c>
    </row>
    <row r="27" spans="1:12" ht="20.25" hidden="1">
      <c r="A27" s="36">
        <f>Команды!A27</f>
        <v>13</v>
      </c>
      <c r="B27" s="16">
        <f>Команды!B27</f>
        <v>0</v>
      </c>
      <c r="C27" s="17" t="str">
        <f>Команды!C27</f>
        <v>Україна</v>
      </c>
      <c r="D27" s="15">
        <f>Команды!D27</f>
        <v>1</v>
      </c>
      <c r="E27" s="15"/>
      <c r="F27" s="15">
        <f>Команды!F27</f>
        <v>0</v>
      </c>
      <c r="G27" s="27"/>
      <c r="H27" s="27"/>
      <c r="I27" s="27"/>
      <c r="J27" s="27"/>
      <c r="K27" s="27"/>
      <c r="L27" s="48">
        <f t="shared" si="1"/>
        <v>0</v>
      </c>
    </row>
    <row r="28" spans="1:12" ht="20.25" hidden="1">
      <c r="A28" s="36">
        <f>Команды!A28</f>
        <v>14</v>
      </c>
      <c r="B28" s="16">
        <f>Команды!B28</f>
        <v>0</v>
      </c>
      <c r="C28" s="17" t="str">
        <f>Команды!C28</f>
        <v>Україна</v>
      </c>
      <c r="D28" s="15">
        <f>Команды!D28</f>
        <v>1</v>
      </c>
      <c r="E28" s="15"/>
      <c r="F28" s="15">
        <f>Команды!F28</f>
        <v>0</v>
      </c>
      <c r="G28" s="27"/>
      <c r="H28" s="27"/>
      <c r="I28" s="27"/>
      <c r="J28" s="27"/>
      <c r="K28" s="27"/>
      <c r="L28" s="48">
        <f t="shared" si="1"/>
        <v>0</v>
      </c>
    </row>
    <row r="30" spans="2:6" s="5" customFormat="1" ht="16.5" customHeight="1">
      <c r="B30" s="6" t="s">
        <v>16</v>
      </c>
      <c r="D30" s="11"/>
      <c r="F30" s="11" t="str">
        <f>Судьи!C11</f>
        <v>Усенко А.В. ВП «Сумська ОФСТ»</v>
      </c>
    </row>
  </sheetData>
  <sheetProtection/>
  <mergeCells count="26">
    <mergeCell ref="A6:B6"/>
    <mergeCell ref="C6:F6"/>
    <mergeCell ref="A7:B7"/>
    <mergeCell ref="C7:F7"/>
    <mergeCell ref="A1:B4"/>
    <mergeCell ref="C1:F4"/>
    <mergeCell ref="A5:B5"/>
    <mergeCell ref="C5:F5"/>
    <mergeCell ref="A8:B8"/>
    <mergeCell ref="C8:F8"/>
    <mergeCell ref="A9:F9"/>
    <mergeCell ref="A10:A13"/>
    <mergeCell ref="B10:B13"/>
    <mergeCell ref="C10:C13"/>
    <mergeCell ref="D10:E10"/>
    <mergeCell ref="F10:F13"/>
    <mergeCell ref="A14:L14"/>
    <mergeCell ref="G10:L11"/>
    <mergeCell ref="D11:D13"/>
    <mergeCell ref="E11:E13"/>
    <mergeCell ref="G12:G13"/>
    <mergeCell ref="H12:H13"/>
    <mergeCell ref="I12:I13"/>
    <mergeCell ref="J12:J13"/>
    <mergeCell ref="K12:K13"/>
    <mergeCell ref="L12:L1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9"/>
  <sheetViews>
    <sheetView zoomScale="75" zoomScaleNormal="75" zoomScalePageLayoutView="0" workbookViewId="0" topLeftCell="A10">
      <selection activeCell="B10" sqref="B10:B13"/>
    </sheetView>
  </sheetViews>
  <sheetFormatPr defaultColWidth="9.00390625" defaultRowHeight="12.75"/>
  <cols>
    <col min="1" max="1" width="3.75390625" style="0" customWidth="1"/>
    <col min="2" max="2" width="29.00390625" style="0" customWidth="1"/>
    <col min="3" max="3" width="32.875" style="0" customWidth="1"/>
    <col min="4" max="4" width="9.25390625" style="0" customWidth="1"/>
    <col min="5" max="5" width="7.125" style="0" customWidth="1"/>
    <col min="6" max="11" width="13.75390625" style="0" customWidth="1"/>
    <col min="12" max="16" width="8.625" style="0" customWidth="1"/>
    <col min="17" max="18" width="8.625" style="1" customWidth="1"/>
    <col min="19" max="16384" width="9.125" style="1" customWidth="1"/>
  </cols>
  <sheetData>
    <row r="1" spans="1:16" ht="12.75" customHeight="1">
      <c r="A1" s="150" t="s">
        <v>0</v>
      </c>
      <c r="B1" s="151"/>
      <c r="C1" s="153" t="str">
        <f>Команды!C1</f>
        <v>Федерація спортивного туризму України</v>
      </c>
      <c r="D1" s="153"/>
      <c r="E1" s="154"/>
      <c r="F1" s="155"/>
      <c r="G1" s="22"/>
      <c r="H1" s="22"/>
      <c r="I1" s="22"/>
      <c r="J1" s="22"/>
      <c r="K1" s="22"/>
      <c r="L1" s="14"/>
      <c r="M1" s="14"/>
      <c r="N1" s="14"/>
      <c r="O1" s="14"/>
      <c r="P1" s="14"/>
    </row>
    <row r="2" spans="1:16" ht="12.75" customHeight="1">
      <c r="A2" s="152"/>
      <c r="B2" s="104"/>
      <c r="C2" s="140"/>
      <c r="D2" s="140"/>
      <c r="E2" s="140"/>
      <c r="F2" s="156"/>
      <c r="G2" s="18"/>
      <c r="H2" s="18"/>
      <c r="I2" s="18"/>
      <c r="J2" s="18"/>
      <c r="K2" s="18"/>
      <c r="L2" s="1"/>
      <c r="M2" s="1"/>
      <c r="N2" s="1"/>
      <c r="O2" s="1"/>
      <c r="P2" s="1"/>
    </row>
    <row r="3" spans="1:16" ht="12.75" customHeight="1">
      <c r="A3" s="152"/>
      <c r="B3" s="104"/>
      <c r="C3" s="140"/>
      <c r="D3" s="140"/>
      <c r="E3" s="140"/>
      <c r="F3" s="156"/>
      <c r="G3" s="18"/>
      <c r="H3" s="18"/>
      <c r="I3" s="18"/>
      <c r="J3" s="18"/>
      <c r="K3" s="18"/>
      <c r="L3" s="1"/>
      <c r="M3" s="1"/>
      <c r="N3" s="1"/>
      <c r="O3" s="1"/>
      <c r="P3" s="1"/>
    </row>
    <row r="4" spans="1:16" ht="12.75" customHeight="1">
      <c r="A4" s="152"/>
      <c r="B4" s="104"/>
      <c r="C4" s="140"/>
      <c r="D4" s="140"/>
      <c r="E4" s="140"/>
      <c r="F4" s="156"/>
      <c r="G4" s="18"/>
      <c r="H4" s="18"/>
      <c r="I4" s="18"/>
      <c r="J4" s="18"/>
      <c r="K4" s="18"/>
      <c r="L4" s="1"/>
      <c r="M4" s="1"/>
      <c r="N4" s="1"/>
      <c r="O4" s="1"/>
      <c r="P4" s="1"/>
    </row>
    <row r="5" spans="1:16" ht="15.75">
      <c r="A5" s="157" t="str">
        <f>Команды!A5</f>
        <v>Ранг соревнований</v>
      </c>
      <c r="B5" s="103"/>
      <c r="C5" s="103" t="str">
        <f>Команды!C5</f>
        <v>Всеукраїнські змагання зі спортивних походів 2016 (вело, 1-3 к.с.)</v>
      </c>
      <c r="D5" s="103"/>
      <c r="E5" s="103"/>
      <c r="F5" s="158"/>
      <c r="G5" s="19"/>
      <c r="H5" s="19"/>
      <c r="I5" s="19"/>
      <c r="J5" s="19"/>
      <c r="K5" s="19"/>
      <c r="L5" s="1"/>
      <c r="M5" s="1"/>
      <c r="N5" s="1"/>
      <c r="O5" s="1"/>
      <c r="P5" s="1"/>
    </row>
    <row r="6" spans="1:16" ht="16.5" customHeight="1">
      <c r="A6" s="157" t="str">
        <f>Команды!A6</f>
        <v>Вид программы</v>
      </c>
      <c r="B6" s="103"/>
      <c r="C6" s="133" t="str">
        <f>Команды!C6</f>
        <v>Спортивные маршруты 1к.с.</v>
      </c>
      <c r="D6" s="133"/>
      <c r="E6" s="133"/>
      <c r="F6" s="161"/>
      <c r="G6" s="20"/>
      <c r="H6" s="20"/>
      <c r="I6" s="20"/>
      <c r="J6" s="20"/>
      <c r="K6" s="20"/>
      <c r="L6" s="1"/>
      <c r="M6" s="1"/>
      <c r="N6" s="1"/>
      <c r="O6" s="1"/>
      <c r="P6" s="1"/>
    </row>
    <row r="7" spans="1:16" ht="15.75">
      <c r="A7" s="157" t="str">
        <f>Команды!A7</f>
        <v>Дисциплина</v>
      </c>
      <c r="B7" s="103"/>
      <c r="C7" s="103" t="str">
        <f>Команды!C7</f>
        <v>Маршрут велосипедный</v>
      </c>
      <c r="D7" s="103"/>
      <c r="E7" s="103"/>
      <c r="F7" s="158"/>
      <c r="G7" s="19"/>
      <c r="H7" s="19"/>
      <c r="I7" s="19"/>
      <c r="J7" s="19"/>
      <c r="K7" s="19"/>
      <c r="L7" s="1"/>
      <c r="M7" s="1"/>
      <c r="N7" s="1"/>
      <c r="O7" s="1"/>
      <c r="P7" s="1"/>
    </row>
    <row r="8" spans="1:16" ht="15.75">
      <c r="A8" s="157" t="str">
        <f>Команды!A8</f>
        <v>ПОКАЗАТЕЛЬ</v>
      </c>
      <c r="B8" s="103"/>
      <c r="C8" s="103" t="s">
        <v>6</v>
      </c>
      <c r="D8" s="103"/>
      <c r="E8" s="103"/>
      <c r="F8" s="158"/>
      <c r="G8" s="19"/>
      <c r="H8" s="19"/>
      <c r="I8" s="19"/>
      <c r="J8" s="19"/>
      <c r="K8" s="19"/>
      <c r="L8" s="1"/>
      <c r="M8" s="1"/>
      <c r="N8" s="1"/>
      <c r="O8" s="1"/>
      <c r="P8" s="1"/>
    </row>
    <row r="9" spans="1:16" ht="21" customHeight="1">
      <c r="A9" s="159" t="str">
        <f>Команды!A9</f>
        <v>ПРЕДВАРИТЕЛЬНЫЙ ПРОТОКОЛ</v>
      </c>
      <c r="B9" s="98"/>
      <c r="C9" s="98"/>
      <c r="D9" s="98"/>
      <c r="E9" s="98"/>
      <c r="F9" s="160"/>
      <c r="G9" s="21"/>
      <c r="H9" s="21"/>
      <c r="I9" s="21"/>
      <c r="J9" s="21"/>
      <c r="K9" s="21"/>
      <c r="L9" s="1"/>
      <c r="M9" s="1"/>
      <c r="N9" s="1"/>
      <c r="O9" s="1"/>
      <c r="P9" s="1"/>
    </row>
    <row r="10" spans="1:17" ht="15" customHeight="1">
      <c r="A10" s="141" t="str">
        <f>Команды!A10</f>
        <v>№</v>
      </c>
      <c r="B10" s="101" t="str">
        <f>Команды!B10</f>
        <v>Руководитель
(Ф.И.О., регион) </v>
      </c>
      <c r="C10" s="101" t="str">
        <f>Команды!C10</f>
        <v>Маршрут</v>
      </c>
      <c r="D10" s="100" t="str">
        <f>Команды!D10</f>
        <v>КС </v>
      </c>
      <c r="E10" s="100"/>
      <c r="F10" s="100" t="str">
        <f>Команды!F10</f>
        <v>Сроки</v>
      </c>
      <c r="G10" s="162" t="s">
        <v>63</v>
      </c>
      <c r="H10" s="163"/>
      <c r="I10" s="163"/>
      <c r="J10" s="163"/>
      <c r="K10" s="163"/>
      <c r="L10" s="163"/>
      <c r="M10" s="163"/>
      <c r="N10" s="163"/>
      <c r="O10" s="163"/>
      <c r="P10" s="163"/>
      <c r="Q10" s="164"/>
    </row>
    <row r="11" spans="1:17" s="44" customFormat="1" ht="38.25" customHeight="1">
      <c r="A11" s="141"/>
      <c r="B11" s="101"/>
      <c r="C11" s="101"/>
      <c r="D11" s="102" t="str">
        <f>Команды!D11</f>
        <v>заявл.</v>
      </c>
      <c r="E11" s="102" t="str">
        <f>Команды!E11</f>
        <v>факт.</v>
      </c>
      <c r="F11" s="100"/>
      <c r="G11" s="165"/>
      <c r="H11" s="166"/>
      <c r="I11" s="166"/>
      <c r="J11" s="166"/>
      <c r="K11" s="166"/>
      <c r="L11" s="166"/>
      <c r="M11" s="166"/>
      <c r="N11" s="166"/>
      <c r="O11" s="166"/>
      <c r="P11" s="166"/>
      <c r="Q11" s="167"/>
    </row>
    <row r="12" spans="1:18" s="44" customFormat="1" ht="13.5" customHeight="1">
      <c r="A12" s="141"/>
      <c r="B12" s="101"/>
      <c r="C12" s="101"/>
      <c r="D12" s="102"/>
      <c r="E12" s="102"/>
      <c r="F12" s="100"/>
      <c r="G12" s="149" t="s">
        <v>34</v>
      </c>
      <c r="H12" s="142" t="s">
        <v>33</v>
      </c>
      <c r="I12" s="149" t="s">
        <v>9</v>
      </c>
      <c r="J12" s="149" t="s">
        <v>30</v>
      </c>
      <c r="K12" s="149" t="s">
        <v>31</v>
      </c>
      <c r="L12" s="146" t="str">
        <f>Судьи!B5</f>
        <v>Александров Олександр Вікторович</v>
      </c>
      <c r="M12" s="146" t="str">
        <f>Судьи!B6</f>
        <v>Васильєв Олексій Юрійович</v>
      </c>
      <c r="N12" s="148" t="str">
        <f>Судьи!B7</f>
        <v>Желтоноженко Андрій Петрович</v>
      </c>
      <c r="O12" s="148" t="str">
        <f>Судьи!B8</f>
        <v>Корчагін Валерій Володимирович</v>
      </c>
      <c r="P12" s="148" t="str">
        <f>Судьи!B9</f>
        <v>Молодцов Федір Васильович</v>
      </c>
      <c r="Q12" s="148" t="str">
        <f>Судьи!B10</f>
        <v>Нестеров Владислав Володимирович</v>
      </c>
      <c r="R12" s="148" t="str">
        <f>Судьи!B11</f>
        <v>Усенко Андрій Вікторович</v>
      </c>
    </row>
    <row r="13" spans="1:18" s="43" customFormat="1" ht="55.5" customHeight="1">
      <c r="A13" s="141"/>
      <c r="B13" s="101"/>
      <c r="C13" s="101"/>
      <c r="D13" s="102"/>
      <c r="E13" s="102"/>
      <c r="F13" s="100"/>
      <c r="G13" s="100"/>
      <c r="H13" s="143"/>
      <c r="I13" s="100"/>
      <c r="J13" s="100"/>
      <c r="K13" s="100"/>
      <c r="L13" s="147"/>
      <c r="M13" s="147"/>
      <c r="N13" s="146"/>
      <c r="O13" s="146"/>
      <c r="P13" s="146"/>
      <c r="Q13" s="146"/>
      <c r="R13" s="146"/>
    </row>
    <row r="14" spans="1:16" s="4" customFormat="1" ht="21.75" customHeight="1">
      <c r="A14" s="45"/>
      <c r="B14" s="46"/>
      <c r="C14" s="47" t="str">
        <f>Команды!C14</f>
        <v>Маршруты 1 к.с.</v>
      </c>
      <c r="D14" s="144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</row>
    <row r="15" spans="1:18" ht="31.5">
      <c r="A15" s="36">
        <f>Команды!A15</f>
        <v>1</v>
      </c>
      <c r="B15" s="16" t="str">
        <f>Команды!B15</f>
        <v>Нечепоренко А.С. Харківська обл.</v>
      </c>
      <c r="C15" s="17" t="str">
        <f>Команды!C15</f>
        <v>Україна</v>
      </c>
      <c r="D15" s="15">
        <f>Команды!D15</f>
        <v>1</v>
      </c>
      <c r="E15" s="15"/>
      <c r="F15" s="15">
        <f>Команды!F15</f>
        <v>2016</v>
      </c>
      <c r="G15" s="92">
        <f>H15/Судьи!$B$2</f>
        <v>3.2</v>
      </c>
      <c r="H15" s="92">
        <f aca="true" t="shared" si="0" ref="H15:H21">I15-J15-K15</f>
        <v>16</v>
      </c>
      <c r="I15" s="93">
        <f>SUM(L15:R15)</f>
        <v>20</v>
      </c>
      <c r="J15" s="93">
        <f>MIN(L15:R15)</f>
        <v>0</v>
      </c>
      <c r="K15" s="93">
        <f>MAX(L15:R15)</f>
        <v>4</v>
      </c>
      <c r="L15" s="94">
        <f>'С-1'!G15</f>
        <v>4</v>
      </c>
      <c r="M15" s="94">
        <f>'С-2'!G15</f>
        <v>3</v>
      </c>
      <c r="N15" s="94">
        <f>'С-3'!G15</f>
        <v>3</v>
      </c>
      <c r="O15" s="94">
        <f>'С-4'!G15</f>
        <v>4</v>
      </c>
      <c r="P15" s="94">
        <f>'С-5'!G15</f>
        <v>2</v>
      </c>
      <c r="Q15" s="94">
        <f>'С-6'!G15</f>
        <v>0</v>
      </c>
      <c r="R15" s="94">
        <f>'С-7'!G15</f>
        <v>4</v>
      </c>
    </row>
    <row r="16" spans="1:18" ht="31.5">
      <c r="A16" s="36">
        <f>Команды!A16</f>
        <v>2</v>
      </c>
      <c r="B16" s="16" t="str">
        <f>Команды!B16</f>
        <v>Тянькіна О.П. Одеська обл.</v>
      </c>
      <c r="C16" s="17" t="str">
        <f>Команды!C16</f>
        <v>Україна</v>
      </c>
      <c r="D16" s="15">
        <f>Команды!D16</f>
        <v>1</v>
      </c>
      <c r="E16" s="15"/>
      <c r="F16" s="15">
        <f>Команды!F16</f>
        <v>2016</v>
      </c>
      <c r="G16" s="92">
        <f>H16/Судьи!$B$2</f>
        <v>3.9</v>
      </c>
      <c r="H16" s="92">
        <f t="shared" si="0"/>
        <v>19.5</v>
      </c>
      <c r="I16" s="93">
        <f aca="true" t="shared" si="1" ref="I16:I24">SUM(L16:R16)</f>
        <v>25.5</v>
      </c>
      <c r="J16" s="93">
        <f aca="true" t="shared" si="2" ref="J16:J24">MIN(L16:R16)</f>
        <v>1</v>
      </c>
      <c r="K16" s="93">
        <f aca="true" t="shared" si="3" ref="K16:K24">MAX(L16:R16)</f>
        <v>5</v>
      </c>
      <c r="L16" s="94">
        <f>'С-1'!G16</f>
        <v>4</v>
      </c>
      <c r="M16" s="94">
        <f>'С-2'!G16</f>
        <v>5</v>
      </c>
      <c r="N16" s="94">
        <f>'С-3'!G16</f>
        <v>4</v>
      </c>
      <c r="O16" s="94">
        <f>'С-4'!G16</f>
        <v>3</v>
      </c>
      <c r="P16" s="94">
        <f>'С-5'!G16</f>
        <v>3.5</v>
      </c>
      <c r="Q16" s="94">
        <f>'С-6'!G16</f>
        <v>1</v>
      </c>
      <c r="R16" s="94">
        <f>'С-7'!G16</f>
        <v>5</v>
      </c>
    </row>
    <row r="17" spans="1:18" ht="31.5">
      <c r="A17" s="36">
        <f>Команды!A17</f>
        <v>3</v>
      </c>
      <c r="B17" s="16" t="str">
        <f>Команды!B17</f>
        <v>Савчук Н.П. Одеська обл.</v>
      </c>
      <c r="C17" s="17" t="str">
        <f>Команды!C17</f>
        <v>Молдова</v>
      </c>
      <c r="D17" s="15">
        <f>Команды!D17</f>
        <v>1</v>
      </c>
      <c r="E17" s="15"/>
      <c r="F17" s="15">
        <f>Команды!F17</f>
        <v>2016</v>
      </c>
      <c r="G17" s="92">
        <f>H17/Судьи!$B$2</f>
        <v>2.7</v>
      </c>
      <c r="H17" s="92">
        <f t="shared" si="0"/>
        <v>13.5</v>
      </c>
      <c r="I17" s="93">
        <f t="shared" si="1"/>
        <v>17.5</v>
      </c>
      <c r="J17" s="93">
        <f t="shared" si="2"/>
        <v>0</v>
      </c>
      <c r="K17" s="93">
        <f t="shared" si="3"/>
        <v>4</v>
      </c>
      <c r="L17" s="94">
        <f>'С-1'!G17</f>
        <v>3</v>
      </c>
      <c r="M17" s="94">
        <f>'С-2'!G17</f>
        <v>4</v>
      </c>
      <c r="N17" s="94">
        <f>'С-3'!G17</f>
        <v>2</v>
      </c>
      <c r="O17" s="94">
        <f>'С-4'!G17</f>
        <v>3</v>
      </c>
      <c r="P17" s="94">
        <f>'С-5'!G17</f>
        <v>2.5</v>
      </c>
      <c r="Q17" s="94">
        <f>'С-6'!G17</f>
        <v>0</v>
      </c>
      <c r="R17" s="94">
        <f>'С-7'!G17</f>
        <v>3</v>
      </c>
    </row>
    <row r="18" spans="1:18" s="43" customFormat="1" ht="31.5">
      <c r="A18" s="36">
        <f>Команды!A18</f>
        <v>4</v>
      </c>
      <c r="B18" s="16" t="str">
        <f>Команды!B18</f>
        <v>Носко М.А. Харківська обл.</v>
      </c>
      <c r="C18" s="17" t="str">
        <f>Команды!C18</f>
        <v>Україна</v>
      </c>
      <c r="D18" s="15">
        <f>Команды!D18</f>
        <v>1</v>
      </c>
      <c r="E18" s="15"/>
      <c r="F18" s="15">
        <f>Команды!F18</f>
        <v>2016</v>
      </c>
      <c r="G18" s="92">
        <f>H18/Судьи!$B$2</f>
        <v>1.4</v>
      </c>
      <c r="H18" s="92">
        <f t="shared" si="0"/>
        <v>7</v>
      </c>
      <c r="I18" s="93">
        <f t="shared" si="1"/>
        <v>9</v>
      </c>
      <c r="J18" s="93">
        <f t="shared" si="2"/>
        <v>0</v>
      </c>
      <c r="K18" s="93">
        <f t="shared" si="3"/>
        <v>2</v>
      </c>
      <c r="L18" s="94">
        <f>'С-1'!G18</f>
        <v>2</v>
      </c>
      <c r="M18" s="94">
        <f>'С-2'!G18</f>
        <v>1</v>
      </c>
      <c r="N18" s="94">
        <f>'С-3'!G18</f>
        <v>1</v>
      </c>
      <c r="O18" s="94">
        <f>'С-4'!G18</f>
        <v>2</v>
      </c>
      <c r="P18" s="94">
        <f>'С-5'!G18</f>
        <v>2</v>
      </c>
      <c r="Q18" s="94">
        <f>'С-6'!G18</f>
        <v>0</v>
      </c>
      <c r="R18" s="94">
        <f>'С-7'!G18</f>
        <v>1</v>
      </c>
    </row>
    <row r="19" spans="1:18" s="43" customFormat="1" ht="31.5">
      <c r="A19" s="36">
        <f>Команды!A19</f>
        <v>5</v>
      </c>
      <c r="B19" s="16" t="str">
        <f>Команды!B19</f>
        <v>Літвінов І.В. Харківська обл.</v>
      </c>
      <c r="C19" s="17" t="str">
        <f>Команды!C19</f>
        <v>Україна</v>
      </c>
      <c r="D19" s="15">
        <f>Команды!D19</f>
        <v>1</v>
      </c>
      <c r="E19" s="15"/>
      <c r="F19" s="15">
        <f>Команды!F19</f>
        <v>2016</v>
      </c>
      <c r="G19" s="92">
        <f>H19/Судьи!$B$2</f>
        <v>1.6</v>
      </c>
      <c r="H19" s="92">
        <f t="shared" si="0"/>
        <v>8</v>
      </c>
      <c r="I19" s="93">
        <f t="shared" si="1"/>
        <v>12</v>
      </c>
      <c r="J19" s="93">
        <f t="shared" si="2"/>
        <v>0</v>
      </c>
      <c r="K19" s="93">
        <f t="shared" si="3"/>
        <v>4</v>
      </c>
      <c r="L19" s="94">
        <f>'С-1'!G19</f>
        <v>2</v>
      </c>
      <c r="M19" s="94">
        <f>'С-2'!G19</f>
        <v>1</v>
      </c>
      <c r="N19" s="94">
        <f>'С-3'!G19</f>
        <v>0</v>
      </c>
      <c r="O19" s="94">
        <f>'С-4'!G19</f>
        <v>3</v>
      </c>
      <c r="P19" s="94">
        <f>'С-5'!G19</f>
        <v>4</v>
      </c>
      <c r="Q19" s="94">
        <f>'С-6'!G19</f>
        <v>0</v>
      </c>
      <c r="R19" s="94">
        <f>'С-7'!G19</f>
        <v>2</v>
      </c>
    </row>
    <row r="20" spans="1:18" s="43" customFormat="1" ht="31.5">
      <c r="A20" s="36">
        <f>Команды!A20</f>
        <v>6</v>
      </c>
      <c r="B20" s="16" t="str">
        <f>Команды!B20</f>
        <v>Некрасов С.А. Запорізька обл.</v>
      </c>
      <c r="C20" s="17" t="str">
        <f>Команды!C20</f>
        <v>Україна</v>
      </c>
      <c r="D20" s="15">
        <f>Команды!D20</f>
        <v>1</v>
      </c>
      <c r="E20" s="15"/>
      <c r="F20" s="15">
        <f>Команды!F20</f>
        <v>2016</v>
      </c>
      <c r="G20" s="92">
        <f>H20/Судьи!$B$2</f>
        <v>1</v>
      </c>
      <c r="H20" s="92">
        <f t="shared" si="0"/>
        <v>5</v>
      </c>
      <c r="I20" s="93">
        <f t="shared" si="1"/>
        <v>7</v>
      </c>
      <c r="J20" s="93">
        <f t="shared" si="2"/>
        <v>0</v>
      </c>
      <c r="K20" s="93">
        <f t="shared" si="3"/>
        <v>2</v>
      </c>
      <c r="L20" s="94">
        <f>'С-1'!G20</f>
        <v>2</v>
      </c>
      <c r="M20" s="94">
        <f>'С-2'!G20</f>
        <v>1</v>
      </c>
      <c r="N20" s="94">
        <f>'С-3'!G20</f>
        <v>0</v>
      </c>
      <c r="O20" s="94">
        <f>'С-4'!G20</f>
        <v>2</v>
      </c>
      <c r="P20" s="94">
        <f>'С-5'!G20</f>
        <v>1</v>
      </c>
      <c r="Q20" s="94">
        <f>'С-6'!G20</f>
        <v>0</v>
      </c>
      <c r="R20" s="94">
        <f>'С-7'!G20</f>
        <v>1</v>
      </c>
    </row>
    <row r="21" spans="1:18" ht="31.5">
      <c r="A21" s="36">
        <f>Команды!A21</f>
        <v>7</v>
      </c>
      <c r="B21" s="16" t="str">
        <f>Команды!B21</f>
        <v>Полевий Ю.Б. Хмельницька обл.</v>
      </c>
      <c r="C21" s="17" t="str">
        <f>Команды!C21</f>
        <v>Україна</v>
      </c>
      <c r="D21" s="15">
        <f>Команды!D21</f>
        <v>1</v>
      </c>
      <c r="E21" s="15"/>
      <c r="F21" s="15">
        <f>Команды!F21</f>
        <v>2016</v>
      </c>
      <c r="G21" s="92">
        <f>H21/Судьи!$B$2</f>
        <v>2.2</v>
      </c>
      <c r="H21" s="92">
        <f t="shared" si="0"/>
        <v>11</v>
      </c>
      <c r="I21" s="93">
        <f t="shared" si="1"/>
        <v>14</v>
      </c>
      <c r="J21" s="93">
        <f t="shared" si="2"/>
        <v>0</v>
      </c>
      <c r="K21" s="93">
        <f t="shared" si="3"/>
        <v>3</v>
      </c>
      <c r="L21" s="94">
        <f>'С-1'!G21</f>
        <v>3</v>
      </c>
      <c r="M21" s="94">
        <f>'С-2'!G21</f>
        <v>2</v>
      </c>
      <c r="N21" s="94">
        <f>'С-3'!G21</f>
        <v>1</v>
      </c>
      <c r="O21" s="94">
        <f>'С-4'!G21</f>
        <v>3</v>
      </c>
      <c r="P21" s="94">
        <f>'С-5'!G21</f>
        <v>2</v>
      </c>
      <c r="Q21" s="94">
        <f>'С-6'!G21</f>
        <v>0</v>
      </c>
      <c r="R21" s="94">
        <f>'С-7'!G21</f>
        <v>3</v>
      </c>
    </row>
    <row r="22" spans="1:18" ht="31.5">
      <c r="A22" s="36">
        <f>Команды!A22</f>
        <v>8</v>
      </c>
      <c r="B22" s="16" t="str">
        <f>Команды!B22</f>
        <v>Іванченко Я.І. Дніпропетровська обл.</v>
      </c>
      <c r="C22" s="17" t="str">
        <f>Команды!C22</f>
        <v>Україна</v>
      </c>
      <c r="D22" s="15">
        <f>Команды!D22</f>
        <v>1</v>
      </c>
      <c r="E22" s="15"/>
      <c r="F22" s="15">
        <f>Команды!F22</f>
        <v>2016</v>
      </c>
      <c r="G22" s="92">
        <f>H22/Судьи!$B$2</f>
        <v>1.8</v>
      </c>
      <c r="H22" s="92">
        <f aca="true" t="shared" si="4" ref="H22:H28">I22-J22-K22</f>
        <v>9</v>
      </c>
      <c r="I22" s="93">
        <f t="shared" si="1"/>
        <v>12</v>
      </c>
      <c r="J22" s="93">
        <f t="shared" si="2"/>
        <v>0</v>
      </c>
      <c r="K22" s="93">
        <f t="shared" si="3"/>
        <v>3</v>
      </c>
      <c r="L22" s="94">
        <f>'С-1'!G22</f>
        <v>3</v>
      </c>
      <c r="M22" s="94">
        <f>'С-2'!G22</f>
        <v>1</v>
      </c>
      <c r="N22" s="94">
        <f>'С-3'!G22</f>
        <v>0</v>
      </c>
      <c r="O22" s="94">
        <f>'С-4'!G22</f>
        <v>3</v>
      </c>
      <c r="P22" s="94">
        <f>'С-5'!G22</f>
        <v>3</v>
      </c>
      <c r="Q22" s="94">
        <f>'С-6'!G22</f>
        <v>0</v>
      </c>
      <c r="R22" s="94">
        <f>'С-7'!G22</f>
        <v>2</v>
      </c>
    </row>
    <row r="23" spans="1:18" ht="31.5">
      <c r="A23" s="36">
        <f>Команды!A23</f>
        <v>9</v>
      </c>
      <c r="B23" s="16" t="str">
        <f>Команды!B23</f>
        <v>Бойко Н.М. Харківська обл.</v>
      </c>
      <c r="C23" s="17" t="str">
        <f>Команды!C23</f>
        <v>Україна</v>
      </c>
      <c r="D23" s="15">
        <f>Команды!D23</f>
        <v>1</v>
      </c>
      <c r="E23" s="15"/>
      <c r="F23" s="15">
        <f>Команды!F23</f>
        <v>2016</v>
      </c>
      <c r="G23" s="92">
        <f>H23/Судьи!$B$2</f>
        <v>3.4</v>
      </c>
      <c r="H23" s="92">
        <f t="shared" si="4"/>
        <v>17</v>
      </c>
      <c r="I23" s="93">
        <f t="shared" si="1"/>
        <v>22</v>
      </c>
      <c r="J23" s="93">
        <f t="shared" si="2"/>
        <v>1</v>
      </c>
      <c r="K23" s="93">
        <f t="shared" si="3"/>
        <v>4</v>
      </c>
      <c r="L23" s="94">
        <f>'С-1'!G23</f>
        <v>4</v>
      </c>
      <c r="M23" s="94">
        <f>'С-2'!G23</f>
        <v>3</v>
      </c>
      <c r="N23" s="94">
        <f>'С-3'!G23</f>
        <v>3.5</v>
      </c>
      <c r="O23" s="94">
        <f>'С-4'!G23</f>
        <v>4</v>
      </c>
      <c r="P23" s="94">
        <f>'С-5'!G23</f>
        <v>2.5</v>
      </c>
      <c r="Q23" s="94">
        <f>'С-6'!G23</f>
        <v>1</v>
      </c>
      <c r="R23" s="94">
        <f>'С-7'!G23</f>
        <v>4</v>
      </c>
    </row>
    <row r="24" spans="1:18" ht="31.5">
      <c r="A24" s="36">
        <f>Команды!A24</f>
        <v>10</v>
      </c>
      <c r="B24" s="16" t="str">
        <f>Команды!B24</f>
        <v>Степанов О.І. Луганська обл.</v>
      </c>
      <c r="C24" s="17" t="str">
        <f>Команды!C24</f>
        <v>Україна</v>
      </c>
      <c r="D24" s="15">
        <f>Команды!D24</f>
        <v>1</v>
      </c>
      <c r="E24" s="15"/>
      <c r="F24" s="15">
        <f>Команды!F24</f>
        <v>2016</v>
      </c>
      <c r="G24" s="92">
        <f>H24/Судьи!$B$2</f>
        <v>2</v>
      </c>
      <c r="H24" s="92">
        <f t="shared" si="4"/>
        <v>10</v>
      </c>
      <c r="I24" s="93">
        <f t="shared" si="1"/>
        <v>13</v>
      </c>
      <c r="J24" s="93">
        <f t="shared" si="2"/>
        <v>0</v>
      </c>
      <c r="K24" s="93">
        <f t="shared" si="3"/>
        <v>3</v>
      </c>
      <c r="L24" s="94">
        <f>'С-1'!G24</f>
        <v>2</v>
      </c>
      <c r="M24" s="94">
        <f>'С-2'!G24</f>
        <v>1</v>
      </c>
      <c r="N24" s="94">
        <f>'С-3'!G24</f>
        <v>3</v>
      </c>
      <c r="O24" s="94">
        <f>'С-4'!G24</f>
        <v>3</v>
      </c>
      <c r="P24" s="94">
        <f>'С-5'!G24</f>
        <v>2</v>
      </c>
      <c r="Q24" s="94">
        <f>'С-6'!G24</f>
        <v>0</v>
      </c>
      <c r="R24" s="94">
        <f>'С-7'!G24</f>
        <v>2</v>
      </c>
    </row>
    <row r="25" spans="1:18" ht="20.25" hidden="1">
      <c r="A25" s="36">
        <f>Команды!A25</f>
        <v>11</v>
      </c>
      <c r="B25" s="16">
        <f>Команды!B25</f>
        <v>0</v>
      </c>
      <c r="C25" s="17" t="str">
        <f>Команды!C25</f>
        <v>Україна</v>
      </c>
      <c r="D25" s="15">
        <f>Команды!D25</f>
        <v>1</v>
      </c>
      <c r="E25" s="15"/>
      <c r="F25" s="15">
        <f>Команды!F25</f>
        <v>0</v>
      </c>
      <c r="G25" s="24">
        <f>H25/Судьи!$B$2</f>
        <v>0</v>
      </c>
      <c r="H25" s="24">
        <f t="shared" si="4"/>
        <v>0</v>
      </c>
      <c r="I25" s="85">
        <f>SUM(L25:Q25)</f>
        <v>0</v>
      </c>
      <c r="J25" s="85">
        <f>MIN(L25:Q25)</f>
        <v>0</v>
      </c>
      <c r="K25" s="85">
        <f>MAX(L25:Q25)</f>
        <v>0</v>
      </c>
      <c r="L25" s="84">
        <f>'С-1'!G25</f>
        <v>0</v>
      </c>
      <c r="M25" s="84">
        <f>'С-2'!G25</f>
        <v>0</v>
      </c>
      <c r="N25" s="84">
        <f>'С-3'!G25</f>
        <v>0</v>
      </c>
      <c r="O25" s="84">
        <f>'С-4'!G25</f>
        <v>0</v>
      </c>
      <c r="P25" s="84">
        <f>'С-5'!G25</f>
        <v>0</v>
      </c>
      <c r="Q25" s="84">
        <f>'С-6'!G25</f>
        <v>0</v>
      </c>
      <c r="R25" s="84">
        <f>'С-7'!G25</f>
        <v>0</v>
      </c>
    </row>
    <row r="26" spans="1:18" ht="20.25" hidden="1">
      <c r="A26" s="36">
        <f>Команды!A26</f>
        <v>12</v>
      </c>
      <c r="B26" s="16">
        <f>Команды!B26</f>
        <v>0</v>
      </c>
      <c r="C26" s="17" t="str">
        <f>Команды!C26</f>
        <v>Україна</v>
      </c>
      <c r="D26" s="15">
        <f>Команды!D26</f>
        <v>1</v>
      </c>
      <c r="E26" s="15"/>
      <c r="F26" s="15">
        <f>Команды!F26</f>
        <v>0</v>
      </c>
      <c r="G26" s="24">
        <f>H26/Судьи!$B$2</f>
        <v>0</v>
      </c>
      <c r="H26" s="24">
        <f t="shared" si="4"/>
        <v>0</v>
      </c>
      <c r="I26" s="85">
        <f>SUM(L26:Q26)</f>
        <v>0</v>
      </c>
      <c r="J26" s="85">
        <f>MIN(L26:Q26)</f>
        <v>0</v>
      </c>
      <c r="K26" s="85">
        <f>MAX(L26:Q26)</f>
        <v>0</v>
      </c>
      <c r="L26" s="84">
        <f>'С-1'!G26</f>
        <v>0</v>
      </c>
      <c r="M26" s="84">
        <f>'С-2'!G26</f>
        <v>0</v>
      </c>
      <c r="N26" s="84">
        <f>'С-3'!G26</f>
        <v>0</v>
      </c>
      <c r="O26" s="84">
        <f>'С-4'!G26</f>
        <v>0</v>
      </c>
      <c r="P26" s="84">
        <f>'С-5'!G26</f>
        <v>0</v>
      </c>
      <c r="Q26" s="84">
        <f>'С-6'!G26</f>
        <v>0</v>
      </c>
      <c r="R26" s="84">
        <f>'С-7'!G26</f>
        <v>0</v>
      </c>
    </row>
    <row r="27" spans="1:18" ht="36" customHeight="1" hidden="1">
      <c r="A27" s="36">
        <f>Команды!A27</f>
        <v>13</v>
      </c>
      <c r="B27" s="16">
        <f>Команды!B27</f>
        <v>0</v>
      </c>
      <c r="C27" s="17" t="str">
        <f>Команды!C27</f>
        <v>Україна</v>
      </c>
      <c r="D27" s="15">
        <f>Команды!D27</f>
        <v>1</v>
      </c>
      <c r="E27" s="15"/>
      <c r="F27" s="15">
        <f>Команды!F27</f>
        <v>0</v>
      </c>
      <c r="G27" s="24">
        <f>H27/Судьи!$B$2</f>
        <v>0</v>
      </c>
      <c r="H27" s="24">
        <f t="shared" si="4"/>
        <v>0</v>
      </c>
      <c r="I27" s="85">
        <f>SUM(L27:Q27)</f>
        <v>0</v>
      </c>
      <c r="J27" s="85">
        <f>MIN(L27:Q27)</f>
        <v>0</v>
      </c>
      <c r="K27" s="85">
        <f>MAX(L27:Q27)</f>
        <v>0</v>
      </c>
      <c r="L27" s="84">
        <f>'С-1'!G27</f>
        <v>0</v>
      </c>
      <c r="M27" s="84">
        <f>'С-2'!G27</f>
        <v>0</v>
      </c>
      <c r="N27" s="84">
        <f>'С-3'!G27</f>
        <v>0</v>
      </c>
      <c r="O27" s="84">
        <f>'С-4'!G27</f>
        <v>0</v>
      </c>
      <c r="P27" s="84">
        <f>'С-5'!G27</f>
        <v>0</v>
      </c>
      <c r="Q27" s="84">
        <f>'С-6'!G27</f>
        <v>0</v>
      </c>
      <c r="R27" s="84">
        <f>'С-7'!G27</f>
        <v>0</v>
      </c>
    </row>
    <row r="28" spans="1:18" ht="20.25" hidden="1">
      <c r="A28" s="36">
        <f>Команды!A28</f>
        <v>14</v>
      </c>
      <c r="B28" s="16">
        <f>Команды!B28</f>
        <v>0</v>
      </c>
      <c r="C28" s="17" t="str">
        <f>Команды!C28</f>
        <v>Україна</v>
      </c>
      <c r="D28" s="15">
        <f>Команды!D28</f>
        <v>1</v>
      </c>
      <c r="E28" s="15"/>
      <c r="F28" s="15">
        <f>Команды!F28</f>
        <v>0</v>
      </c>
      <c r="G28" s="24">
        <f>H28/Судьи!$B$2</f>
        <v>0</v>
      </c>
      <c r="H28" s="24">
        <f t="shared" si="4"/>
        <v>0</v>
      </c>
      <c r="I28" s="85">
        <f>SUM(L28:Q28)</f>
        <v>0</v>
      </c>
      <c r="J28" s="85">
        <f>MIN(L28:Q28)</f>
        <v>0</v>
      </c>
      <c r="K28" s="85">
        <f>MAX(L28:Q28)</f>
        <v>0</v>
      </c>
      <c r="L28" s="84">
        <f>'С-1'!G28</f>
        <v>0</v>
      </c>
      <c r="M28" s="84">
        <f>'С-2'!G28</f>
        <v>0</v>
      </c>
      <c r="N28" s="84">
        <f>'С-3'!G28</f>
        <v>0</v>
      </c>
      <c r="O28" s="84">
        <f>'С-4'!G28</f>
        <v>0</v>
      </c>
      <c r="P28" s="84">
        <f>'С-5'!G28</f>
        <v>0</v>
      </c>
      <c r="Q28" s="84">
        <f>'С-6'!G28</f>
        <v>0</v>
      </c>
      <c r="R28" s="84">
        <f>'С-7'!G28</f>
        <v>0</v>
      </c>
    </row>
    <row r="30" spans="2:4" ht="18">
      <c r="B30" s="6" t="s">
        <v>11</v>
      </c>
      <c r="C30" s="33" t="str">
        <f>Судьи!C5</f>
        <v>Александров О.В. Кіровоградська ОФСТ</v>
      </c>
      <c r="D30" s="35"/>
    </row>
    <row r="31" spans="3:4" ht="15">
      <c r="C31" s="33" t="str">
        <f>Судьи!C6</f>
        <v>Васильєв О.Ю. ВП «ФСТ Харківської області»</v>
      </c>
      <c r="D31" s="35"/>
    </row>
    <row r="32" spans="3:4" ht="15">
      <c r="C32" s="33" t="str">
        <f>Судьи!C7</f>
        <v>Желтоноженко А.П. ВП «ФСТ Харківської області»</v>
      </c>
      <c r="D32" s="35"/>
    </row>
    <row r="33" spans="3:4" ht="15">
      <c r="C33" s="33" t="str">
        <f>Судьи!C8</f>
        <v>Корчагін В.В. Кіровоградська ОФСТ</v>
      </c>
      <c r="D33" s="35"/>
    </row>
    <row r="34" spans="3:4" ht="15">
      <c r="C34" s="33" t="str">
        <f>Судьи!C9</f>
        <v>Молодцов Ф.В. Одеська ОФСТ</v>
      </c>
      <c r="D34" s="35"/>
    </row>
    <row r="35" spans="3:4" ht="15">
      <c r="C35" s="33" t="str">
        <f>Судьи!C10</f>
        <v>Нестеров В.В. ВП «Запорізька ОФСТ»</v>
      </c>
      <c r="D35" s="35"/>
    </row>
    <row r="36" spans="3:4" ht="15">
      <c r="C36" s="33" t="str">
        <f>Судьи!C11</f>
        <v>Усенко А.В. ВП «Сумська ОФСТ»</v>
      </c>
      <c r="D36" s="35"/>
    </row>
    <row r="37" spans="3:4" ht="15" hidden="1">
      <c r="C37" s="33">
        <f>Судьи!C12</f>
        <v>0</v>
      </c>
      <c r="D37" s="35"/>
    </row>
    <row r="38" spans="3:4" ht="15" hidden="1">
      <c r="C38" s="33">
        <f>Судьи!C13</f>
        <v>0</v>
      </c>
      <c r="D38" s="35"/>
    </row>
    <row r="39" spans="3:4" ht="15" hidden="1">
      <c r="C39" s="33">
        <f>Судьи!C14</f>
        <v>0</v>
      </c>
      <c r="D39" s="35"/>
    </row>
    <row r="40" spans="3:4" ht="15" hidden="1">
      <c r="C40" s="33">
        <f>Судьи!C15</f>
        <v>0</v>
      </c>
      <c r="D40" s="35"/>
    </row>
    <row r="41" spans="3:4" ht="15" hidden="1">
      <c r="C41" s="33"/>
      <c r="D41" s="35"/>
    </row>
    <row r="42" ht="15" hidden="1">
      <c r="C42" s="33"/>
    </row>
    <row r="43" ht="12.75" hidden="1"/>
    <row r="44" spans="2:4" ht="15" hidden="1">
      <c r="B44" s="33" t="s">
        <v>35</v>
      </c>
      <c r="C44" s="33">
        <f>Судьи!B18</f>
        <v>0</v>
      </c>
      <c r="D44" s="34"/>
    </row>
    <row r="46" spans="2:4" ht="15">
      <c r="B46" s="33" t="s">
        <v>41</v>
      </c>
      <c r="C46" s="33" t="str">
        <f>Судьи!B19</f>
        <v>Каніщев Є.О. (Україна, Харків, С1К, МС)</v>
      </c>
      <c r="D46" s="34"/>
    </row>
    <row r="47" spans="2:4" ht="15">
      <c r="B47" s="33" t="s">
        <v>36</v>
      </c>
      <c r="C47" s="33" t="str">
        <f>Судьи!B20</f>
        <v>Голубєв  О.В. (Україна, Харків, С2К, МС)</v>
      </c>
      <c r="D47" s="34"/>
    </row>
    <row r="49" ht="12.75">
      <c r="F49" s="7"/>
    </row>
  </sheetData>
  <sheetProtection/>
  <mergeCells count="32">
    <mergeCell ref="R12:R13"/>
    <mergeCell ref="G10:Q11"/>
    <mergeCell ref="I12:I13"/>
    <mergeCell ref="Q12:Q13"/>
    <mergeCell ref="C8:F8"/>
    <mergeCell ref="A9:F9"/>
    <mergeCell ref="C6:F6"/>
    <mergeCell ref="A7:B7"/>
    <mergeCell ref="C7:F7"/>
    <mergeCell ref="K12:K13"/>
    <mergeCell ref="D10:E10"/>
    <mergeCell ref="G12:G13"/>
    <mergeCell ref="L12:L13"/>
    <mergeCell ref="J12:J13"/>
    <mergeCell ref="P12:P13"/>
    <mergeCell ref="N12:N13"/>
    <mergeCell ref="A1:B4"/>
    <mergeCell ref="C1:F4"/>
    <mergeCell ref="A5:B5"/>
    <mergeCell ref="C5:F5"/>
    <mergeCell ref="A6:B6"/>
    <mergeCell ref="A8:B8"/>
    <mergeCell ref="A10:A13"/>
    <mergeCell ref="C10:C13"/>
    <mergeCell ref="H12:H13"/>
    <mergeCell ref="B10:B13"/>
    <mergeCell ref="D14:P14"/>
    <mergeCell ref="M12:M13"/>
    <mergeCell ref="D11:D13"/>
    <mergeCell ref="E11:E13"/>
    <mergeCell ref="O12:O13"/>
    <mergeCell ref="F10:F13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9"/>
  <sheetViews>
    <sheetView zoomScale="75" zoomScaleNormal="75" zoomScalePageLayoutView="0" workbookViewId="0" topLeftCell="A10">
      <selection activeCell="B10" sqref="B10:B13"/>
    </sheetView>
  </sheetViews>
  <sheetFormatPr defaultColWidth="9.00390625" defaultRowHeight="12.75"/>
  <cols>
    <col min="1" max="1" width="3.75390625" style="0" customWidth="1"/>
    <col min="2" max="2" width="29.00390625" style="0" customWidth="1"/>
    <col min="3" max="3" width="32.875" style="0" customWidth="1"/>
    <col min="4" max="4" width="9.25390625" style="0" customWidth="1"/>
    <col min="5" max="5" width="7.125" style="0" customWidth="1"/>
    <col min="6" max="11" width="13.75390625" style="0" customWidth="1"/>
    <col min="12" max="16" width="8.625" style="0" customWidth="1"/>
    <col min="17" max="18" width="8.625" style="1" customWidth="1"/>
    <col min="19" max="16384" width="9.125" style="1" customWidth="1"/>
  </cols>
  <sheetData>
    <row r="1" spans="1:16" ht="12.75" customHeight="1">
      <c r="A1" s="150" t="s">
        <v>0</v>
      </c>
      <c r="B1" s="151"/>
      <c r="C1" s="153" t="str">
        <f>Команды!C1</f>
        <v>Федерація спортивного туризму України</v>
      </c>
      <c r="D1" s="153"/>
      <c r="E1" s="154"/>
      <c r="F1" s="155"/>
      <c r="G1" s="22"/>
      <c r="H1" s="22"/>
      <c r="I1" s="22"/>
      <c r="J1" s="22"/>
      <c r="K1" s="22"/>
      <c r="L1" s="14"/>
      <c r="M1" s="14"/>
      <c r="N1" s="14"/>
      <c r="O1" s="14"/>
      <c r="P1" s="14"/>
    </row>
    <row r="2" spans="1:16" ht="12.75" customHeight="1">
      <c r="A2" s="152"/>
      <c r="B2" s="104"/>
      <c r="C2" s="140"/>
      <c r="D2" s="140"/>
      <c r="E2" s="140"/>
      <c r="F2" s="156"/>
      <c r="G2" s="18"/>
      <c r="H2" s="18"/>
      <c r="I2" s="18"/>
      <c r="J2" s="18"/>
      <c r="K2" s="18"/>
      <c r="L2" s="1"/>
      <c r="M2" s="1"/>
      <c r="N2" s="1"/>
      <c r="O2" s="1"/>
      <c r="P2" s="1"/>
    </row>
    <row r="3" spans="1:16" ht="12.75" customHeight="1">
      <c r="A3" s="152"/>
      <c r="B3" s="104"/>
      <c r="C3" s="140"/>
      <c r="D3" s="140"/>
      <c r="E3" s="140"/>
      <c r="F3" s="156"/>
      <c r="G3" s="18"/>
      <c r="H3" s="18"/>
      <c r="I3" s="18"/>
      <c r="J3" s="18"/>
      <c r="K3" s="18"/>
      <c r="L3" s="1"/>
      <c r="M3" s="1"/>
      <c r="N3" s="1"/>
      <c r="O3" s="1"/>
      <c r="P3" s="1"/>
    </row>
    <row r="4" spans="1:16" ht="12.75" customHeight="1">
      <c r="A4" s="152"/>
      <c r="B4" s="104"/>
      <c r="C4" s="140"/>
      <c r="D4" s="140"/>
      <c r="E4" s="140"/>
      <c r="F4" s="156"/>
      <c r="G4" s="18"/>
      <c r="H4" s="18"/>
      <c r="I4" s="18"/>
      <c r="J4" s="18"/>
      <c r="K4" s="18"/>
      <c r="L4" s="1"/>
      <c r="M4" s="1"/>
      <c r="N4" s="1"/>
      <c r="O4" s="1"/>
      <c r="P4" s="1"/>
    </row>
    <row r="5" spans="1:16" ht="15.75">
      <c r="A5" s="157" t="str">
        <f>Команды!A5</f>
        <v>Ранг соревнований</v>
      </c>
      <c r="B5" s="103"/>
      <c r="C5" s="103" t="str">
        <f>Команды!C5</f>
        <v>Всеукраїнські змагання зі спортивних походів 2016 (вело, 1-3 к.с.)</v>
      </c>
      <c r="D5" s="103"/>
      <c r="E5" s="103"/>
      <c r="F5" s="158"/>
      <c r="G5" s="19"/>
      <c r="H5" s="19"/>
      <c r="I5" s="19"/>
      <c r="J5" s="19"/>
      <c r="K5" s="19"/>
      <c r="L5" s="1"/>
      <c r="M5" s="1"/>
      <c r="N5" s="1"/>
      <c r="O5" s="1"/>
      <c r="P5" s="1"/>
    </row>
    <row r="6" spans="1:16" ht="16.5" customHeight="1">
      <c r="A6" s="157" t="str">
        <f>Команды!A6</f>
        <v>Вид программы</v>
      </c>
      <c r="B6" s="103"/>
      <c r="C6" s="133" t="str">
        <f>Команды!C6</f>
        <v>Спортивные маршруты 1к.с.</v>
      </c>
      <c r="D6" s="133"/>
      <c r="E6" s="133"/>
      <c r="F6" s="161"/>
      <c r="G6" s="20"/>
      <c r="H6" s="20"/>
      <c r="I6" s="20"/>
      <c r="J6" s="20"/>
      <c r="K6" s="20"/>
      <c r="L6" s="1"/>
      <c r="M6" s="1"/>
      <c r="N6" s="1"/>
      <c r="O6" s="1"/>
      <c r="P6" s="1"/>
    </row>
    <row r="7" spans="1:16" ht="15.75">
      <c r="A7" s="157" t="str">
        <f>Команды!A7</f>
        <v>Дисциплина</v>
      </c>
      <c r="B7" s="103"/>
      <c r="C7" s="103" t="str">
        <f>Команды!C7</f>
        <v>Маршрут велосипедный</v>
      </c>
      <c r="D7" s="103"/>
      <c r="E7" s="103"/>
      <c r="F7" s="158"/>
      <c r="G7" s="19"/>
      <c r="H7" s="19"/>
      <c r="I7" s="19"/>
      <c r="J7" s="19"/>
      <c r="K7" s="19"/>
      <c r="L7" s="1"/>
      <c r="M7" s="1"/>
      <c r="N7" s="1"/>
      <c r="O7" s="1"/>
      <c r="P7" s="1"/>
    </row>
    <row r="8" spans="1:16" ht="15.75">
      <c r="A8" s="157" t="str">
        <f>Команды!A8</f>
        <v>ПОКАЗАТЕЛЬ</v>
      </c>
      <c r="B8" s="103"/>
      <c r="C8" s="103" t="s">
        <v>7</v>
      </c>
      <c r="D8" s="103"/>
      <c r="E8" s="103"/>
      <c r="F8" s="158"/>
      <c r="G8" s="19"/>
      <c r="H8" s="19"/>
      <c r="I8" s="19"/>
      <c r="J8" s="19"/>
      <c r="K8" s="19"/>
      <c r="L8" s="1"/>
      <c r="M8" s="1"/>
      <c r="N8" s="1"/>
      <c r="O8" s="1"/>
      <c r="P8" s="1"/>
    </row>
    <row r="9" spans="1:16" ht="21" customHeight="1">
      <c r="A9" s="159" t="str">
        <f>Команды!A9</f>
        <v>ПРЕДВАРИТЕЛЬНЫЙ ПРОТОКОЛ</v>
      </c>
      <c r="B9" s="98"/>
      <c r="C9" s="98"/>
      <c r="D9" s="98"/>
      <c r="E9" s="98"/>
      <c r="F9" s="160"/>
      <c r="G9" s="21"/>
      <c r="H9" s="21"/>
      <c r="I9" s="21"/>
      <c r="J9" s="21"/>
      <c r="K9" s="21"/>
      <c r="L9" s="1"/>
      <c r="M9" s="1"/>
      <c r="N9" s="1"/>
      <c r="O9" s="1"/>
      <c r="P9" s="1"/>
    </row>
    <row r="10" spans="1:17" ht="15" customHeight="1">
      <c r="A10" s="141" t="str">
        <f>Команды!A10</f>
        <v>№</v>
      </c>
      <c r="B10" s="101" t="str">
        <f>Команды!B10</f>
        <v>Руководитель
(Ф.И.О., регион) </v>
      </c>
      <c r="C10" s="101" t="str">
        <f>Команды!C10</f>
        <v>Маршрут</v>
      </c>
      <c r="D10" s="100" t="str">
        <f>Команды!D10</f>
        <v>КС </v>
      </c>
      <c r="E10" s="100"/>
      <c r="F10" s="100" t="str">
        <f>Команды!F10</f>
        <v>Сроки</v>
      </c>
      <c r="G10" s="162" t="s">
        <v>62</v>
      </c>
      <c r="H10" s="163"/>
      <c r="I10" s="163"/>
      <c r="J10" s="163"/>
      <c r="K10" s="163"/>
      <c r="L10" s="163"/>
      <c r="M10" s="163"/>
      <c r="N10" s="163"/>
      <c r="O10" s="163"/>
      <c r="P10" s="163"/>
      <c r="Q10" s="164"/>
    </row>
    <row r="11" spans="1:17" s="44" customFormat="1" ht="38.25" customHeight="1">
      <c r="A11" s="141"/>
      <c r="B11" s="101"/>
      <c r="C11" s="101"/>
      <c r="D11" s="102" t="str">
        <f>Команды!D11</f>
        <v>заявл.</v>
      </c>
      <c r="E11" s="102" t="str">
        <f>Команды!E11</f>
        <v>факт.</v>
      </c>
      <c r="F11" s="100"/>
      <c r="G11" s="165"/>
      <c r="H11" s="166"/>
      <c r="I11" s="166"/>
      <c r="J11" s="166"/>
      <c r="K11" s="166"/>
      <c r="L11" s="166"/>
      <c r="M11" s="166"/>
      <c r="N11" s="166"/>
      <c r="O11" s="166"/>
      <c r="P11" s="166"/>
      <c r="Q11" s="167"/>
    </row>
    <row r="12" spans="1:18" s="44" customFormat="1" ht="13.5" customHeight="1">
      <c r="A12" s="141"/>
      <c r="B12" s="101"/>
      <c r="C12" s="101"/>
      <c r="D12" s="102"/>
      <c r="E12" s="102"/>
      <c r="F12" s="100"/>
      <c r="G12" s="149" t="s">
        <v>34</v>
      </c>
      <c r="H12" s="142" t="s">
        <v>33</v>
      </c>
      <c r="I12" s="149" t="s">
        <v>9</v>
      </c>
      <c r="J12" s="149" t="s">
        <v>30</v>
      </c>
      <c r="K12" s="149" t="s">
        <v>31</v>
      </c>
      <c r="L12" s="146" t="str">
        <f>Судьи!B5</f>
        <v>Александров Олександр Вікторович</v>
      </c>
      <c r="M12" s="146" t="str">
        <f>Судьи!B6</f>
        <v>Васильєв Олексій Юрійович</v>
      </c>
      <c r="N12" s="146" t="str">
        <f>Судьи!B7</f>
        <v>Желтоноженко Андрій Петрович</v>
      </c>
      <c r="O12" s="146" t="str">
        <f>Судьи!B8</f>
        <v>Корчагін Валерій Володимирович</v>
      </c>
      <c r="P12" s="168" t="str">
        <f>Судьи!B9</f>
        <v>Молодцов Федір Васильович</v>
      </c>
      <c r="Q12" s="168" t="str">
        <f>Судьи!B10</f>
        <v>Нестеров Владислав Володимирович</v>
      </c>
      <c r="R12" s="168" t="str">
        <f>Судьи!B11</f>
        <v>Усенко Андрій Вікторович</v>
      </c>
    </row>
    <row r="13" spans="1:18" s="43" customFormat="1" ht="55.5" customHeight="1">
      <c r="A13" s="141"/>
      <c r="B13" s="101"/>
      <c r="C13" s="101"/>
      <c r="D13" s="102"/>
      <c r="E13" s="102"/>
      <c r="F13" s="100"/>
      <c r="G13" s="100"/>
      <c r="H13" s="143"/>
      <c r="I13" s="100"/>
      <c r="J13" s="100"/>
      <c r="K13" s="100"/>
      <c r="L13" s="147"/>
      <c r="M13" s="147"/>
      <c r="N13" s="147"/>
      <c r="O13" s="147"/>
      <c r="P13" s="146"/>
      <c r="Q13" s="146"/>
      <c r="R13" s="146"/>
    </row>
    <row r="14" spans="1:16" s="4" customFormat="1" ht="21.75" customHeight="1">
      <c r="A14" s="45"/>
      <c r="B14" s="46"/>
      <c r="C14" s="47" t="str">
        <f>Команды!C14</f>
        <v>Маршруты 1 к.с.</v>
      </c>
      <c r="D14" s="144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</row>
    <row r="15" spans="1:18" ht="31.5">
      <c r="A15" s="36">
        <f>Команды!A15</f>
        <v>1</v>
      </c>
      <c r="B15" s="16" t="str">
        <f>Команды!B15</f>
        <v>Нечепоренко А.С. Харківська обл.</v>
      </c>
      <c r="C15" s="17" t="str">
        <f>Команды!C15</f>
        <v>Україна</v>
      </c>
      <c r="D15" s="15">
        <f>Команды!D15</f>
        <v>1</v>
      </c>
      <c r="E15" s="15"/>
      <c r="F15" s="15">
        <f>Команды!F15</f>
        <v>2016</v>
      </c>
      <c r="G15" s="92">
        <f>H15/Судьи!$B$2</f>
        <v>2.6</v>
      </c>
      <c r="H15" s="92">
        <f aca="true" t="shared" si="0" ref="H15:H20">I15-J15-K15</f>
        <v>13</v>
      </c>
      <c r="I15" s="93">
        <f>SUM(L15:R15)</f>
        <v>18</v>
      </c>
      <c r="J15" s="93">
        <f>MIN(L15:R15)</f>
        <v>0</v>
      </c>
      <c r="K15" s="93">
        <f>MAX(L15:R15)</f>
        <v>5</v>
      </c>
      <c r="L15" s="94">
        <f>'С-1'!H15</f>
        <v>5</v>
      </c>
      <c r="M15" s="94">
        <f>'С-2'!H15</f>
        <v>0</v>
      </c>
      <c r="N15" s="94">
        <f>'С-3'!H15</f>
        <v>1</v>
      </c>
      <c r="O15" s="94">
        <f>'С-4'!H15</f>
        <v>4</v>
      </c>
      <c r="P15" s="94">
        <f>'С-5'!H15</f>
        <v>2</v>
      </c>
      <c r="Q15" s="94">
        <f>'С-6'!H15</f>
        <v>2</v>
      </c>
      <c r="R15" s="94">
        <f>'С-7'!H15</f>
        <v>4</v>
      </c>
    </row>
    <row r="16" spans="1:18" ht="31.5">
      <c r="A16" s="36">
        <f>Команды!A16</f>
        <v>2</v>
      </c>
      <c r="B16" s="16" t="str">
        <f>Команды!B16</f>
        <v>Тянькіна О.П. Одеська обл.</v>
      </c>
      <c r="C16" s="17" t="str">
        <f>Команды!C16</f>
        <v>Україна</v>
      </c>
      <c r="D16" s="15">
        <f>Команды!D16</f>
        <v>1</v>
      </c>
      <c r="E16" s="15"/>
      <c r="F16" s="15">
        <f>Команды!F16</f>
        <v>2016</v>
      </c>
      <c r="G16" s="92">
        <f>H16/Судьи!$B$2</f>
        <v>3.2</v>
      </c>
      <c r="H16" s="92">
        <f t="shared" si="0"/>
        <v>16</v>
      </c>
      <c r="I16" s="93">
        <f aca="true" t="shared" si="1" ref="I16:I24">SUM(L16:R16)</f>
        <v>22</v>
      </c>
      <c r="J16" s="93">
        <f aca="true" t="shared" si="2" ref="J16:J24">MIN(L16:R16)</f>
        <v>1</v>
      </c>
      <c r="K16" s="93">
        <f aca="true" t="shared" si="3" ref="K16:K24">MAX(L16:R16)</f>
        <v>5</v>
      </c>
      <c r="L16" s="94">
        <f>'С-1'!H16</f>
        <v>5</v>
      </c>
      <c r="M16" s="94">
        <f>'С-2'!H16</f>
        <v>2</v>
      </c>
      <c r="N16" s="94">
        <f>'С-3'!H16</f>
        <v>2</v>
      </c>
      <c r="O16" s="94">
        <f>'С-4'!H16</f>
        <v>5</v>
      </c>
      <c r="P16" s="94">
        <f>'С-5'!H16</f>
        <v>3</v>
      </c>
      <c r="Q16" s="94">
        <f>'С-6'!H16</f>
        <v>1</v>
      </c>
      <c r="R16" s="94">
        <f>'С-7'!H16</f>
        <v>4</v>
      </c>
    </row>
    <row r="17" spans="1:18" ht="31.5">
      <c r="A17" s="36">
        <f>Команды!A17</f>
        <v>3</v>
      </c>
      <c r="B17" s="16" t="str">
        <f>Команды!B17</f>
        <v>Савчук Н.П. Одеська обл.</v>
      </c>
      <c r="C17" s="17" t="str">
        <f>Команды!C17</f>
        <v>Молдова</v>
      </c>
      <c r="D17" s="15">
        <f>Команды!D17</f>
        <v>1</v>
      </c>
      <c r="E17" s="15"/>
      <c r="F17" s="15">
        <f>Команды!F17</f>
        <v>2016</v>
      </c>
      <c r="G17" s="92">
        <f>H17/Судьи!$B$2</f>
        <v>1.8</v>
      </c>
      <c r="H17" s="92">
        <f t="shared" si="0"/>
        <v>9</v>
      </c>
      <c r="I17" s="93">
        <f t="shared" si="1"/>
        <v>13</v>
      </c>
      <c r="J17" s="93">
        <f t="shared" si="2"/>
        <v>0</v>
      </c>
      <c r="K17" s="93">
        <f t="shared" si="3"/>
        <v>4</v>
      </c>
      <c r="L17" s="94">
        <f>'С-1'!H17</f>
        <v>4</v>
      </c>
      <c r="M17" s="94">
        <f>'С-2'!H17</f>
        <v>0</v>
      </c>
      <c r="N17" s="94">
        <f>'С-3'!H17</f>
        <v>0</v>
      </c>
      <c r="O17" s="94">
        <f>'С-4'!H17</f>
        <v>4</v>
      </c>
      <c r="P17" s="94">
        <f>'С-5'!H17</f>
        <v>3</v>
      </c>
      <c r="Q17" s="94">
        <f>'С-6'!H17</f>
        <v>1</v>
      </c>
      <c r="R17" s="94">
        <f>'С-7'!H17</f>
        <v>1</v>
      </c>
    </row>
    <row r="18" spans="1:18" s="43" customFormat="1" ht="31.5">
      <c r="A18" s="36">
        <f>Команды!A18</f>
        <v>4</v>
      </c>
      <c r="B18" s="16" t="str">
        <f>Команды!B18</f>
        <v>Носко М.А. Харківська обл.</v>
      </c>
      <c r="C18" s="17" t="str">
        <f>Команды!C18</f>
        <v>Україна</v>
      </c>
      <c r="D18" s="15">
        <f>Команды!D18</f>
        <v>1</v>
      </c>
      <c r="E18" s="15"/>
      <c r="F18" s="15">
        <f>Команды!F18</f>
        <v>2016</v>
      </c>
      <c r="G18" s="92">
        <f>H18/Судьи!$B$2</f>
        <v>3.2</v>
      </c>
      <c r="H18" s="92">
        <f t="shared" si="0"/>
        <v>16</v>
      </c>
      <c r="I18" s="93">
        <f t="shared" si="1"/>
        <v>21</v>
      </c>
      <c r="J18" s="93">
        <f t="shared" si="2"/>
        <v>0</v>
      </c>
      <c r="K18" s="93">
        <f t="shared" si="3"/>
        <v>5</v>
      </c>
      <c r="L18" s="94">
        <f>'С-1'!H18</f>
        <v>5</v>
      </c>
      <c r="M18" s="94">
        <f>'С-2'!H18</f>
        <v>0</v>
      </c>
      <c r="N18" s="94">
        <f>'С-3'!H18</f>
        <v>2</v>
      </c>
      <c r="O18" s="94">
        <f>'С-4'!H18</f>
        <v>5</v>
      </c>
      <c r="P18" s="94">
        <f>'С-5'!H18</f>
        <v>3</v>
      </c>
      <c r="Q18" s="94">
        <f>'С-6'!H18</f>
        <v>1</v>
      </c>
      <c r="R18" s="94">
        <f>'С-7'!H18</f>
        <v>5</v>
      </c>
    </row>
    <row r="19" spans="1:18" s="43" customFormat="1" ht="31.5">
      <c r="A19" s="36">
        <f>Команды!A19</f>
        <v>5</v>
      </c>
      <c r="B19" s="16" t="str">
        <f>Команды!B19</f>
        <v>Літвінов І.В. Харківська обл.</v>
      </c>
      <c r="C19" s="17" t="str">
        <f>Команды!C19</f>
        <v>Україна</v>
      </c>
      <c r="D19" s="15">
        <f>Команды!D19</f>
        <v>1</v>
      </c>
      <c r="E19" s="15"/>
      <c r="F19" s="15">
        <f>Команды!F19</f>
        <v>2016</v>
      </c>
      <c r="G19" s="92">
        <f>H19/Судьи!$B$2</f>
        <v>3.2</v>
      </c>
      <c r="H19" s="92">
        <f t="shared" si="0"/>
        <v>16</v>
      </c>
      <c r="I19" s="93">
        <f t="shared" si="1"/>
        <v>21</v>
      </c>
      <c r="J19" s="93">
        <f t="shared" si="2"/>
        <v>0</v>
      </c>
      <c r="K19" s="93">
        <f t="shared" si="3"/>
        <v>5</v>
      </c>
      <c r="L19" s="94">
        <f>'С-1'!H19</f>
        <v>5</v>
      </c>
      <c r="M19" s="94">
        <f>'С-2'!H19</f>
        <v>0</v>
      </c>
      <c r="N19" s="94">
        <f>'С-3'!H19</f>
        <v>2</v>
      </c>
      <c r="O19" s="94">
        <f>'С-4'!H19</f>
        <v>5</v>
      </c>
      <c r="P19" s="94">
        <f>'С-5'!H19</f>
        <v>3</v>
      </c>
      <c r="Q19" s="94">
        <f>'С-6'!H19</f>
        <v>2</v>
      </c>
      <c r="R19" s="94">
        <f>'С-7'!H19</f>
        <v>4</v>
      </c>
    </row>
    <row r="20" spans="1:18" s="43" customFormat="1" ht="31.5">
      <c r="A20" s="36">
        <f>Команды!A20</f>
        <v>6</v>
      </c>
      <c r="B20" s="16" t="str">
        <f>Команды!B20</f>
        <v>Некрасов С.А. Запорізька обл.</v>
      </c>
      <c r="C20" s="17" t="str">
        <f>Команды!C20</f>
        <v>Україна</v>
      </c>
      <c r="D20" s="15">
        <f>Команды!D20</f>
        <v>1</v>
      </c>
      <c r="E20" s="15"/>
      <c r="F20" s="15">
        <f>Команды!F20</f>
        <v>2016</v>
      </c>
      <c r="G20" s="92">
        <f>H20/Судьи!$B$2</f>
        <v>3.2</v>
      </c>
      <c r="H20" s="92">
        <f t="shared" si="0"/>
        <v>16</v>
      </c>
      <c r="I20" s="93">
        <f t="shared" si="1"/>
        <v>21</v>
      </c>
      <c r="J20" s="93">
        <f t="shared" si="2"/>
        <v>0</v>
      </c>
      <c r="K20" s="93">
        <f t="shared" si="3"/>
        <v>5</v>
      </c>
      <c r="L20" s="94">
        <f>'С-1'!H20</f>
        <v>5</v>
      </c>
      <c r="M20" s="94">
        <f>'С-2'!H20</f>
        <v>0</v>
      </c>
      <c r="N20" s="94">
        <f>'С-3'!H20</f>
        <v>2</v>
      </c>
      <c r="O20" s="94">
        <f>'С-4'!H20</f>
        <v>5</v>
      </c>
      <c r="P20" s="94">
        <f>'С-5'!H20</f>
        <v>3</v>
      </c>
      <c r="Q20" s="94">
        <f>'С-6'!H20</f>
        <v>2</v>
      </c>
      <c r="R20" s="94">
        <f>'С-7'!H20</f>
        <v>4</v>
      </c>
    </row>
    <row r="21" spans="1:18" ht="31.5">
      <c r="A21" s="36">
        <f>Команды!A21</f>
        <v>7</v>
      </c>
      <c r="B21" s="16" t="str">
        <f>Команды!B21</f>
        <v>Полевий Ю.Б. Хмельницька обл.</v>
      </c>
      <c r="C21" s="17" t="str">
        <f>Команды!C21</f>
        <v>Україна</v>
      </c>
      <c r="D21" s="15">
        <f>Команды!D21</f>
        <v>1</v>
      </c>
      <c r="E21" s="15"/>
      <c r="F21" s="15">
        <f>Команды!F21</f>
        <v>2016</v>
      </c>
      <c r="G21" s="92">
        <f>H21/Судьи!$B$2</f>
        <v>3.2</v>
      </c>
      <c r="H21" s="92">
        <f aca="true" t="shared" si="4" ref="H21:H28">I21-J21-K21</f>
        <v>16</v>
      </c>
      <c r="I21" s="93">
        <f t="shared" si="1"/>
        <v>18</v>
      </c>
      <c r="J21" s="93">
        <f t="shared" si="2"/>
        <v>-3</v>
      </c>
      <c r="K21" s="93">
        <f t="shared" si="3"/>
        <v>5</v>
      </c>
      <c r="L21" s="94">
        <f>'С-1'!H21</f>
        <v>5</v>
      </c>
      <c r="M21" s="94">
        <f>'С-2'!H21</f>
        <v>-3</v>
      </c>
      <c r="N21" s="94">
        <f>'С-3'!H21</f>
        <v>2</v>
      </c>
      <c r="O21" s="94">
        <f>'С-4'!H21</f>
        <v>5</v>
      </c>
      <c r="P21" s="94">
        <f>'С-5'!H21</f>
        <v>3</v>
      </c>
      <c r="Q21" s="94">
        <f>'С-6'!H21</f>
        <v>2</v>
      </c>
      <c r="R21" s="94">
        <f>'С-7'!H21</f>
        <v>4</v>
      </c>
    </row>
    <row r="22" spans="1:18" ht="31.5">
      <c r="A22" s="36">
        <f>Команды!A22</f>
        <v>8</v>
      </c>
      <c r="B22" s="16" t="str">
        <f>Команды!B22</f>
        <v>Іванченко Я.І. Дніпропетровська обл.</v>
      </c>
      <c r="C22" s="17" t="str">
        <f>Команды!C22</f>
        <v>Україна</v>
      </c>
      <c r="D22" s="15">
        <f>Команды!D22</f>
        <v>1</v>
      </c>
      <c r="E22" s="15"/>
      <c r="F22" s="15">
        <f>Команды!F22</f>
        <v>2016</v>
      </c>
      <c r="G22" s="92">
        <f>H22/Судьи!$B$2</f>
        <v>3</v>
      </c>
      <c r="H22" s="92">
        <f t="shared" si="4"/>
        <v>15</v>
      </c>
      <c r="I22" s="93">
        <f t="shared" si="1"/>
        <v>19</v>
      </c>
      <c r="J22" s="93">
        <f t="shared" si="2"/>
        <v>0</v>
      </c>
      <c r="K22" s="93">
        <f t="shared" si="3"/>
        <v>4</v>
      </c>
      <c r="L22" s="94">
        <f>'С-1'!H22</f>
        <v>4</v>
      </c>
      <c r="M22" s="94">
        <f>'С-2'!H22</f>
        <v>0</v>
      </c>
      <c r="N22" s="94">
        <f>'С-3'!H22</f>
        <v>3</v>
      </c>
      <c r="O22" s="94">
        <f>'С-4'!H22</f>
        <v>3</v>
      </c>
      <c r="P22" s="94">
        <f>'С-5'!H22</f>
        <v>3</v>
      </c>
      <c r="Q22" s="94">
        <f>'С-6'!H22</f>
        <v>2</v>
      </c>
      <c r="R22" s="94">
        <f>'С-7'!H22</f>
        <v>4</v>
      </c>
    </row>
    <row r="23" spans="1:18" ht="31.5">
      <c r="A23" s="36">
        <f>Команды!A23</f>
        <v>9</v>
      </c>
      <c r="B23" s="16" t="str">
        <f>Команды!B23</f>
        <v>Бойко Н.М. Харківська обл.</v>
      </c>
      <c r="C23" s="17" t="str">
        <f>Команды!C23</f>
        <v>Україна</v>
      </c>
      <c r="D23" s="15">
        <f>Команды!D23</f>
        <v>1</v>
      </c>
      <c r="E23" s="15"/>
      <c r="F23" s="15">
        <f>Команды!F23</f>
        <v>2016</v>
      </c>
      <c r="G23" s="92">
        <f>H23/Судьи!$B$2</f>
        <v>2.9</v>
      </c>
      <c r="H23" s="92">
        <f t="shared" si="4"/>
        <v>14.5</v>
      </c>
      <c r="I23" s="93">
        <f t="shared" si="1"/>
        <v>20.5</v>
      </c>
      <c r="J23" s="93">
        <f t="shared" si="2"/>
        <v>1</v>
      </c>
      <c r="K23" s="93">
        <f t="shared" si="3"/>
        <v>5</v>
      </c>
      <c r="L23" s="94">
        <f>'С-1'!H23</f>
        <v>5</v>
      </c>
      <c r="M23" s="94">
        <f>'С-2'!H23</f>
        <v>3</v>
      </c>
      <c r="N23" s="94">
        <f>'С-3'!H23</f>
        <v>2.5</v>
      </c>
      <c r="O23" s="94">
        <f>'С-4'!H23</f>
        <v>4</v>
      </c>
      <c r="P23" s="94">
        <f>'С-5'!H23</f>
        <v>3</v>
      </c>
      <c r="Q23" s="94">
        <f>'С-6'!H23</f>
        <v>1</v>
      </c>
      <c r="R23" s="94">
        <f>'С-7'!H23</f>
        <v>2</v>
      </c>
    </row>
    <row r="24" spans="1:18" ht="31.5">
      <c r="A24" s="36">
        <f>Команды!A24</f>
        <v>10</v>
      </c>
      <c r="B24" s="16" t="str">
        <f>Команды!B24</f>
        <v>Степанов О.І. Луганська обл.</v>
      </c>
      <c r="C24" s="17" t="str">
        <f>Команды!C24</f>
        <v>Україна</v>
      </c>
      <c r="D24" s="15">
        <f>Команды!D24</f>
        <v>1</v>
      </c>
      <c r="E24" s="15"/>
      <c r="F24" s="15">
        <f>Команды!F24</f>
        <v>2016</v>
      </c>
      <c r="G24" s="92">
        <f>H24/Судьи!$B$2</f>
        <v>2.4</v>
      </c>
      <c r="H24" s="92">
        <f t="shared" si="4"/>
        <v>12</v>
      </c>
      <c r="I24" s="93">
        <f t="shared" si="1"/>
        <v>17</v>
      </c>
      <c r="J24" s="93">
        <f t="shared" si="2"/>
        <v>0</v>
      </c>
      <c r="K24" s="93">
        <f t="shared" si="3"/>
        <v>5</v>
      </c>
      <c r="L24" s="94">
        <f>'С-1'!H24</f>
        <v>5</v>
      </c>
      <c r="M24" s="94">
        <f>'С-2'!H24</f>
        <v>0</v>
      </c>
      <c r="N24" s="94">
        <f>'С-3'!H24</f>
        <v>3</v>
      </c>
      <c r="O24" s="94">
        <f>'С-4'!H24</f>
        <v>3</v>
      </c>
      <c r="P24" s="94">
        <f>'С-5'!H24</f>
        <v>3</v>
      </c>
      <c r="Q24" s="94">
        <f>'С-6'!H24</f>
        <v>1</v>
      </c>
      <c r="R24" s="94">
        <f>'С-7'!H24</f>
        <v>2</v>
      </c>
    </row>
    <row r="25" spans="1:18" ht="20.25" hidden="1">
      <c r="A25" s="36">
        <f>Команды!A25</f>
        <v>11</v>
      </c>
      <c r="B25" s="16">
        <f>Команды!B25</f>
        <v>0</v>
      </c>
      <c r="C25" s="17" t="str">
        <f>Команды!C25</f>
        <v>Україна</v>
      </c>
      <c r="D25" s="15">
        <f>Команды!D25</f>
        <v>1</v>
      </c>
      <c r="E25" s="15"/>
      <c r="F25" s="15">
        <f>Команды!F25</f>
        <v>0</v>
      </c>
      <c r="G25" s="24">
        <f>H25/Судьи!$B$2</f>
        <v>0</v>
      </c>
      <c r="H25" s="24">
        <f t="shared" si="4"/>
        <v>0</v>
      </c>
      <c r="I25" s="85">
        <f>SUM(L25:Q25)</f>
        <v>0</v>
      </c>
      <c r="J25" s="85">
        <f>MIN(L25:Q25)</f>
        <v>0</v>
      </c>
      <c r="K25" s="85">
        <f>MAX(L25:Q25)</f>
        <v>0</v>
      </c>
      <c r="L25" s="84">
        <f>'С-1'!H25</f>
        <v>0</v>
      </c>
      <c r="M25" s="84">
        <f>'С-2'!H25</f>
        <v>0</v>
      </c>
      <c r="N25" s="84">
        <f>'С-3'!H25</f>
        <v>0</v>
      </c>
      <c r="O25" s="84">
        <f>'С-4'!H25</f>
        <v>0</v>
      </c>
      <c r="P25" s="84">
        <f>'С-5'!H25</f>
        <v>0</v>
      </c>
      <c r="Q25" s="84">
        <f>'С-6'!H25</f>
        <v>0</v>
      </c>
      <c r="R25" s="84">
        <f>'С-6'!I25</f>
        <v>0</v>
      </c>
    </row>
    <row r="26" spans="1:18" ht="20.25" hidden="1">
      <c r="A26" s="36">
        <f>Команды!A26</f>
        <v>12</v>
      </c>
      <c r="B26" s="16">
        <f>Команды!B26</f>
        <v>0</v>
      </c>
      <c r="C26" s="17" t="str">
        <f>Команды!C26</f>
        <v>Україна</v>
      </c>
      <c r="D26" s="15">
        <f>Команды!D26</f>
        <v>1</v>
      </c>
      <c r="E26" s="15"/>
      <c r="F26" s="15">
        <f>Команды!F26</f>
        <v>0</v>
      </c>
      <c r="G26" s="24">
        <f>H26/Судьи!$B$2</f>
        <v>0</v>
      </c>
      <c r="H26" s="24">
        <f t="shared" si="4"/>
        <v>0</v>
      </c>
      <c r="I26" s="85">
        <f>SUM(L26:Q26)</f>
        <v>0</v>
      </c>
      <c r="J26" s="85">
        <f>MIN(L26:Q26)</f>
        <v>0</v>
      </c>
      <c r="K26" s="85">
        <f>MAX(L26:Q26)</f>
        <v>0</v>
      </c>
      <c r="L26" s="84">
        <f>'С-1'!H26</f>
        <v>0</v>
      </c>
      <c r="M26" s="84">
        <f>'С-2'!H26</f>
        <v>0</v>
      </c>
      <c r="N26" s="84">
        <f>'С-3'!H26</f>
        <v>0</v>
      </c>
      <c r="O26" s="84">
        <f>'С-4'!H26</f>
        <v>0</v>
      </c>
      <c r="P26" s="84">
        <f>'С-5'!H26</f>
        <v>0</v>
      </c>
      <c r="Q26" s="84">
        <f>'С-6'!H26</f>
        <v>0</v>
      </c>
      <c r="R26" s="84">
        <f>'С-6'!I26</f>
        <v>0</v>
      </c>
    </row>
    <row r="27" spans="1:18" ht="20.25" hidden="1">
      <c r="A27" s="36">
        <f>Команды!A27</f>
        <v>13</v>
      </c>
      <c r="B27" s="16">
        <f>Команды!B27</f>
        <v>0</v>
      </c>
      <c r="C27" s="17" t="str">
        <f>Команды!C27</f>
        <v>Україна</v>
      </c>
      <c r="D27" s="15">
        <f>Команды!D27</f>
        <v>1</v>
      </c>
      <c r="E27" s="15"/>
      <c r="F27" s="15">
        <f>Команды!F27</f>
        <v>0</v>
      </c>
      <c r="G27" s="24">
        <f>H27/Судьи!$B$2</f>
        <v>0</v>
      </c>
      <c r="H27" s="24">
        <f t="shared" si="4"/>
        <v>0</v>
      </c>
      <c r="I27" s="85">
        <f>SUM(L27:Q27)</f>
        <v>0</v>
      </c>
      <c r="J27" s="85">
        <f>MIN(L27:Q27)</f>
        <v>0</v>
      </c>
      <c r="K27" s="85">
        <f>MAX(L27:Q27)</f>
        <v>0</v>
      </c>
      <c r="L27" s="84">
        <f>'С-1'!H27</f>
        <v>0</v>
      </c>
      <c r="M27" s="84">
        <f>'С-2'!H27</f>
        <v>0</v>
      </c>
      <c r="N27" s="84">
        <f>'С-3'!H27</f>
        <v>0</v>
      </c>
      <c r="O27" s="84">
        <f>'С-4'!H27</f>
        <v>0</v>
      </c>
      <c r="P27" s="84">
        <f>'С-5'!H27</f>
        <v>0</v>
      </c>
      <c r="Q27" s="84">
        <f>'С-6'!H27</f>
        <v>0</v>
      </c>
      <c r="R27" s="84">
        <f>'С-6'!I27</f>
        <v>0</v>
      </c>
    </row>
    <row r="28" spans="1:18" ht="20.25" hidden="1">
      <c r="A28" s="36">
        <f>Команды!A28</f>
        <v>14</v>
      </c>
      <c r="B28" s="16">
        <f>Команды!B28</f>
        <v>0</v>
      </c>
      <c r="C28" s="17" t="str">
        <f>Команды!C28</f>
        <v>Україна</v>
      </c>
      <c r="D28" s="15">
        <f>Команды!D28</f>
        <v>1</v>
      </c>
      <c r="E28" s="15"/>
      <c r="F28" s="15">
        <f>Команды!F28</f>
        <v>0</v>
      </c>
      <c r="G28" s="24">
        <f>H28/Судьи!$B$2</f>
        <v>0</v>
      </c>
      <c r="H28" s="24">
        <f t="shared" si="4"/>
        <v>0</v>
      </c>
      <c r="I28" s="85">
        <f>SUM(L28:Q28)</f>
        <v>0</v>
      </c>
      <c r="J28" s="85">
        <f>MIN(L28:Q28)</f>
        <v>0</v>
      </c>
      <c r="K28" s="85">
        <f>MAX(L28:Q28)</f>
        <v>0</v>
      </c>
      <c r="L28" s="84">
        <f>'С-1'!H28</f>
        <v>0</v>
      </c>
      <c r="M28" s="84">
        <f>'С-2'!H28</f>
        <v>0</v>
      </c>
      <c r="N28" s="84">
        <f>'С-3'!H28</f>
        <v>0</v>
      </c>
      <c r="O28" s="84">
        <f>'С-4'!H28</f>
        <v>0</v>
      </c>
      <c r="P28" s="84">
        <f>'С-5'!H28</f>
        <v>0</v>
      </c>
      <c r="Q28" s="84">
        <f>'С-6'!H28</f>
        <v>0</v>
      </c>
      <c r="R28" s="84">
        <f>'С-6'!I28</f>
        <v>0</v>
      </c>
    </row>
    <row r="30" spans="2:4" ht="18">
      <c r="B30" s="6" t="s">
        <v>11</v>
      </c>
      <c r="C30" s="33" t="str">
        <f>Судьи!C5</f>
        <v>Александров О.В. Кіровоградська ОФСТ</v>
      </c>
      <c r="D30" s="35"/>
    </row>
    <row r="31" spans="3:4" ht="15">
      <c r="C31" s="33" t="str">
        <f>Судьи!C6</f>
        <v>Васильєв О.Ю. ВП «ФСТ Харківської області»</v>
      </c>
      <c r="D31" s="35"/>
    </row>
    <row r="32" spans="3:4" ht="15">
      <c r="C32" s="33" t="str">
        <f>Судьи!C7</f>
        <v>Желтоноженко А.П. ВП «ФСТ Харківської області»</v>
      </c>
      <c r="D32" s="35"/>
    </row>
    <row r="33" spans="3:4" ht="15">
      <c r="C33" s="33" t="str">
        <f>Судьи!C8</f>
        <v>Корчагін В.В. Кіровоградська ОФСТ</v>
      </c>
      <c r="D33" s="35"/>
    </row>
    <row r="34" spans="3:4" ht="15">
      <c r="C34" s="33" t="str">
        <f>Судьи!C9</f>
        <v>Молодцов Ф.В. Одеська ОФСТ</v>
      </c>
      <c r="D34" s="35"/>
    </row>
    <row r="35" spans="3:4" ht="15">
      <c r="C35" s="33" t="str">
        <f>Судьи!C10</f>
        <v>Нестеров В.В. ВП «Запорізька ОФСТ»</v>
      </c>
      <c r="D35" s="35"/>
    </row>
    <row r="36" spans="3:4" ht="15">
      <c r="C36" s="33" t="str">
        <f>Судьи!C11</f>
        <v>Усенко А.В. ВП «Сумська ОФСТ»</v>
      </c>
      <c r="D36" s="35"/>
    </row>
    <row r="37" spans="3:4" ht="15" hidden="1">
      <c r="C37" s="33">
        <f>Судьи!C12</f>
        <v>0</v>
      </c>
      <c r="D37" s="35"/>
    </row>
    <row r="38" spans="3:4" ht="15" hidden="1">
      <c r="C38" s="33">
        <f>Судьи!C13</f>
        <v>0</v>
      </c>
      <c r="D38" s="35"/>
    </row>
    <row r="39" spans="3:4" ht="15" hidden="1">
      <c r="C39" s="33">
        <f>Судьи!C14</f>
        <v>0</v>
      </c>
      <c r="D39" s="35"/>
    </row>
    <row r="40" spans="3:4" ht="15" hidden="1">
      <c r="C40" s="33">
        <f>Судьи!C15</f>
        <v>0</v>
      </c>
      <c r="D40" s="35"/>
    </row>
    <row r="41" spans="3:4" ht="15" hidden="1">
      <c r="C41" s="33"/>
      <c r="D41" s="35"/>
    </row>
    <row r="42" ht="15" hidden="1">
      <c r="C42" s="33"/>
    </row>
    <row r="43" spans="2:4" ht="15" hidden="1">
      <c r="B43" s="33" t="s">
        <v>35</v>
      </c>
      <c r="C43" s="33">
        <f>Судьи!B18</f>
        <v>0</v>
      </c>
      <c r="D43" s="34"/>
    </row>
    <row r="45" spans="2:4" ht="15">
      <c r="B45" s="33" t="s">
        <v>41</v>
      </c>
      <c r="C45" s="33" t="str">
        <f>Судьи!B19</f>
        <v>Каніщев Є.О. (Україна, Харків, С1К, МС)</v>
      </c>
      <c r="D45" s="34"/>
    </row>
    <row r="46" spans="2:4" ht="15">
      <c r="B46" s="33" t="s">
        <v>36</v>
      </c>
      <c r="C46" s="33" t="str">
        <f>Судьи!B20</f>
        <v>Голубєв  О.В. (Україна, Харків, С2К, МС)</v>
      </c>
      <c r="D46" s="34"/>
    </row>
    <row r="49" ht="12.75">
      <c r="F49" s="7"/>
    </row>
  </sheetData>
  <sheetProtection/>
  <mergeCells count="32">
    <mergeCell ref="R12:R13"/>
    <mergeCell ref="D14:P14"/>
    <mergeCell ref="M12:M13"/>
    <mergeCell ref="O12:O13"/>
    <mergeCell ref="P12:P13"/>
    <mergeCell ref="H12:H13"/>
    <mergeCell ref="I12:I13"/>
    <mergeCell ref="J12:J13"/>
    <mergeCell ref="F10:F13"/>
    <mergeCell ref="G10:Q11"/>
    <mergeCell ref="C6:F6"/>
    <mergeCell ref="C7:F7"/>
    <mergeCell ref="A7:B7"/>
    <mergeCell ref="A9:F9"/>
    <mergeCell ref="C8:F8"/>
    <mergeCell ref="A6:B6"/>
    <mergeCell ref="D10:E10"/>
    <mergeCell ref="A8:B8"/>
    <mergeCell ref="C10:C13"/>
    <mergeCell ref="B10:B13"/>
    <mergeCell ref="E11:E13"/>
    <mergeCell ref="D11:D13"/>
    <mergeCell ref="A1:B4"/>
    <mergeCell ref="C1:F4"/>
    <mergeCell ref="A5:B5"/>
    <mergeCell ref="C5:F5"/>
    <mergeCell ref="G12:G13"/>
    <mergeCell ref="Q12:Q13"/>
    <mergeCell ref="L12:L13"/>
    <mergeCell ref="N12:N13"/>
    <mergeCell ref="K12:K13"/>
    <mergeCell ref="A10:A13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9"/>
  <sheetViews>
    <sheetView zoomScale="75" zoomScaleNormal="75" zoomScalePageLayoutView="0" workbookViewId="0" topLeftCell="A10">
      <selection activeCell="B10" sqref="B10:B13"/>
    </sheetView>
  </sheetViews>
  <sheetFormatPr defaultColWidth="9.00390625" defaultRowHeight="12.75"/>
  <cols>
    <col min="1" max="1" width="3.75390625" style="0" customWidth="1"/>
    <col min="2" max="2" width="29.00390625" style="0" customWidth="1"/>
    <col min="3" max="3" width="32.875" style="0" customWidth="1"/>
    <col min="4" max="4" width="9.25390625" style="0" customWidth="1"/>
    <col min="5" max="5" width="7.125" style="0" customWidth="1"/>
    <col min="6" max="11" width="13.75390625" style="0" customWidth="1"/>
    <col min="12" max="16" width="8.625" style="0" customWidth="1"/>
    <col min="17" max="18" width="8.625" style="1" customWidth="1"/>
    <col min="19" max="16384" width="9.125" style="1" customWidth="1"/>
  </cols>
  <sheetData>
    <row r="1" spans="1:16" ht="12.75" customHeight="1">
      <c r="A1" s="150" t="s">
        <v>0</v>
      </c>
      <c r="B1" s="151"/>
      <c r="C1" s="153" t="str">
        <f>Команды!C1</f>
        <v>Федерація спортивного туризму України</v>
      </c>
      <c r="D1" s="153"/>
      <c r="E1" s="154"/>
      <c r="F1" s="155"/>
      <c r="G1" s="22"/>
      <c r="H1" s="22"/>
      <c r="I1" s="22"/>
      <c r="J1" s="22"/>
      <c r="K1" s="22"/>
      <c r="L1" s="14"/>
      <c r="M1" s="14"/>
      <c r="N1" s="14"/>
      <c r="O1" s="14"/>
      <c r="P1" s="14"/>
    </row>
    <row r="2" spans="1:16" ht="12.75" customHeight="1">
      <c r="A2" s="152"/>
      <c r="B2" s="104"/>
      <c r="C2" s="140"/>
      <c r="D2" s="140"/>
      <c r="E2" s="140"/>
      <c r="F2" s="156"/>
      <c r="G2" s="18"/>
      <c r="H2" s="18"/>
      <c r="I2" s="18"/>
      <c r="J2" s="18"/>
      <c r="K2" s="18"/>
      <c r="L2" s="1"/>
      <c r="M2" s="1"/>
      <c r="N2" s="1"/>
      <c r="O2" s="1"/>
      <c r="P2" s="1"/>
    </row>
    <row r="3" spans="1:16" ht="12.75" customHeight="1">
      <c r="A3" s="152"/>
      <c r="B3" s="104"/>
      <c r="C3" s="140"/>
      <c r="D3" s="140"/>
      <c r="E3" s="140"/>
      <c r="F3" s="156"/>
      <c r="G3" s="18"/>
      <c r="H3" s="18"/>
      <c r="I3" s="18"/>
      <c r="J3" s="18"/>
      <c r="K3" s="18"/>
      <c r="L3" s="1"/>
      <c r="M3" s="1"/>
      <c r="N3" s="1"/>
      <c r="O3" s="1"/>
      <c r="P3" s="1"/>
    </row>
    <row r="4" spans="1:16" ht="12.75" customHeight="1">
      <c r="A4" s="152"/>
      <c r="B4" s="104"/>
      <c r="C4" s="140"/>
      <c r="D4" s="140"/>
      <c r="E4" s="140"/>
      <c r="F4" s="156"/>
      <c r="G4" s="18"/>
      <c r="H4" s="18"/>
      <c r="I4" s="18"/>
      <c r="J4" s="18"/>
      <c r="K4" s="18"/>
      <c r="L4" s="1"/>
      <c r="M4" s="1"/>
      <c r="N4" s="1"/>
      <c r="O4" s="1"/>
      <c r="P4" s="1"/>
    </row>
    <row r="5" spans="1:16" ht="15.75">
      <c r="A5" s="157" t="str">
        <f>Команды!A5</f>
        <v>Ранг соревнований</v>
      </c>
      <c r="B5" s="103"/>
      <c r="C5" s="103" t="str">
        <f>Команды!C5</f>
        <v>Всеукраїнські змагання зі спортивних походів 2016 (вело, 1-3 к.с.)</v>
      </c>
      <c r="D5" s="103"/>
      <c r="E5" s="103"/>
      <c r="F5" s="158"/>
      <c r="G5" s="19"/>
      <c r="H5" s="19"/>
      <c r="I5" s="19"/>
      <c r="J5" s="19"/>
      <c r="K5" s="19"/>
      <c r="L5" s="1"/>
      <c r="M5" s="1"/>
      <c r="N5" s="1"/>
      <c r="O5" s="1"/>
      <c r="P5" s="1"/>
    </row>
    <row r="6" spans="1:16" ht="16.5" customHeight="1">
      <c r="A6" s="157" t="str">
        <f>Команды!A6</f>
        <v>Вид программы</v>
      </c>
      <c r="B6" s="103"/>
      <c r="C6" s="133" t="str">
        <f>Команды!C6</f>
        <v>Спортивные маршруты 1к.с.</v>
      </c>
      <c r="D6" s="133"/>
      <c r="E6" s="133"/>
      <c r="F6" s="161"/>
      <c r="G6" s="20"/>
      <c r="H6" s="20"/>
      <c r="I6" s="20"/>
      <c r="J6" s="20"/>
      <c r="K6" s="20"/>
      <c r="L6" s="1"/>
      <c r="M6" s="1"/>
      <c r="N6" s="1"/>
      <c r="O6" s="1"/>
      <c r="P6" s="1"/>
    </row>
    <row r="7" spans="1:16" ht="15.75">
      <c r="A7" s="157" t="str">
        <f>Команды!A7</f>
        <v>Дисциплина</v>
      </c>
      <c r="B7" s="103"/>
      <c r="C7" s="103" t="str">
        <f>Команды!C7</f>
        <v>Маршрут велосипедный</v>
      </c>
      <c r="D7" s="103"/>
      <c r="E7" s="103"/>
      <c r="F7" s="158"/>
      <c r="G7" s="19"/>
      <c r="H7" s="19"/>
      <c r="I7" s="19"/>
      <c r="J7" s="19"/>
      <c r="K7" s="19"/>
      <c r="L7" s="1"/>
      <c r="M7" s="1"/>
      <c r="N7" s="1"/>
      <c r="O7" s="1"/>
      <c r="P7" s="1"/>
    </row>
    <row r="8" spans="1:16" ht="15.75">
      <c r="A8" s="157" t="str">
        <f>Команды!A8</f>
        <v>ПОКАЗАТЕЛЬ</v>
      </c>
      <c r="B8" s="103"/>
      <c r="C8" s="103" t="s">
        <v>18</v>
      </c>
      <c r="D8" s="103"/>
      <c r="E8" s="103"/>
      <c r="F8" s="158"/>
      <c r="G8" s="19"/>
      <c r="H8" s="19"/>
      <c r="I8" s="19"/>
      <c r="J8" s="19"/>
      <c r="K8" s="19"/>
      <c r="L8" s="1"/>
      <c r="M8" s="1"/>
      <c r="N8" s="1"/>
      <c r="O8" s="1"/>
      <c r="P8" s="1"/>
    </row>
    <row r="9" spans="1:16" ht="21" customHeight="1">
      <c r="A9" s="159" t="str">
        <f>Команды!A9</f>
        <v>ПРЕДВАРИТЕЛЬНЫЙ ПРОТОКОЛ</v>
      </c>
      <c r="B9" s="98"/>
      <c r="C9" s="98"/>
      <c r="D9" s="98"/>
      <c r="E9" s="98"/>
      <c r="F9" s="160"/>
      <c r="G9" s="21"/>
      <c r="H9" s="21"/>
      <c r="I9" s="21"/>
      <c r="J9" s="21"/>
      <c r="K9" s="21"/>
      <c r="L9" s="1"/>
      <c r="M9" s="1"/>
      <c r="N9" s="1"/>
      <c r="O9" s="1"/>
      <c r="P9" s="1"/>
    </row>
    <row r="10" spans="1:17" ht="15" customHeight="1">
      <c r="A10" s="141" t="str">
        <f>Команды!A10</f>
        <v>№</v>
      </c>
      <c r="B10" s="101" t="str">
        <f>Команды!B10</f>
        <v>Руководитель
(Ф.И.О., регион) </v>
      </c>
      <c r="C10" s="101" t="str">
        <f>Команды!C10</f>
        <v>Маршрут</v>
      </c>
      <c r="D10" s="100" t="str">
        <f>Команды!D10</f>
        <v>КС </v>
      </c>
      <c r="E10" s="100"/>
      <c r="F10" s="100" t="str">
        <f>Команды!F10</f>
        <v>Сроки</v>
      </c>
      <c r="G10" s="162" t="s">
        <v>64</v>
      </c>
      <c r="H10" s="163"/>
      <c r="I10" s="163"/>
      <c r="J10" s="163"/>
      <c r="K10" s="163"/>
      <c r="L10" s="163"/>
      <c r="M10" s="163"/>
      <c r="N10" s="163"/>
      <c r="O10" s="163"/>
      <c r="P10" s="163"/>
      <c r="Q10" s="164"/>
    </row>
    <row r="11" spans="1:17" s="44" customFormat="1" ht="38.25" customHeight="1">
      <c r="A11" s="141"/>
      <c r="B11" s="101"/>
      <c r="C11" s="101"/>
      <c r="D11" s="102" t="str">
        <f>Команды!D11</f>
        <v>заявл.</v>
      </c>
      <c r="E11" s="102" t="str">
        <f>Команды!E11</f>
        <v>факт.</v>
      </c>
      <c r="F11" s="100"/>
      <c r="G11" s="169"/>
      <c r="H11" s="170"/>
      <c r="I11" s="170"/>
      <c r="J11" s="170"/>
      <c r="K11" s="170"/>
      <c r="L11" s="170"/>
      <c r="M11" s="170"/>
      <c r="N11" s="170"/>
      <c r="O11" s="170"/>
      <c r="P11" s="170"/>
      <c r="Q11" s="171"/>
    </row>
    <row r="12" spans="1:18" s="44" customFormat="1" ht="13.5" customHeight="1">
      <c r="A12" s="141"/>
      <c r="B12" s="101"/>
      <c r="C12" s="101"/>
      <c r="D12" s="102"/>
      <c r="E12" s="102"/>
      <c r="F12" s="100"/>
      <c r="G12" s="100" t="s">
        <v>34</v>
      </c>
      <c r="H12" s="143" t="s">
        <v>33</v>
      </c>
      <c r="I12" s="100" t="s">
        <v>9</v>
      </c>
      <c r="J12" s="100" t="s">
        <v>30</v>
      </c>
      <c r="K12" s="100" t="s">
        <v>31</v>
      </c>
      <c r="L12" s="147" t="str">
        <f>Судьи!B5</f>
        <v>Александров Олександр Вікторович</v>
      </c>
      <c r="M12" s="147" t="str">
        <f>Судьи!B6</f>
        <v>Васильєв Олексій Юрійович</v>
      </c>
      <c r="N12" s="147" t="str">
        <f>Судьи!B7</f>
        <v>Желтоноженко Андрій Петрович</v>
      </c>
      <c r="O12" s="147" t="str">
        <f>Судьи!B8</f>
        <v>Корчагін Валерій Володимирович</v>
      </c>
      <c r="P12" s="148" t="str">
        <f>Судьи!B9</f>
        <v>Молодцов Федір Васильович</v>
      </c>
      <c r="Q12" s="148" t="str">
        <f>Судьи!B10</f>
        <v>Нестеров Владислав Володимирович</v>
      </c>
      <c r="R12" s="148" t="str">
        <f>Судьи!B11</f>
        <v>Усенко Андрій Вікторович</v>
      </c>
    </row>
    <row r="13" spans="1:18" s="43" customFormat="1" ht="55.5" customHeight="1">
      <c r="A13" s="141"/>
      <c r="B13" s="101"/>
      <c r="C13" s="101"/>
      <c r="D13" s="102"/>
      <c r="E13" s="102"/>
      <c r="F13" s="100"/>
      <c r="G13" s="100"/>
      <c r="H13" s="143"/>
      <c r="I13" s="100"/>
      <c r="J13" s="100"/>
      <c r="K13" s="100"/>
      <c r="L13" s="147"/>
      <c r="M13" s="147"/>
      <c r="N13" s="147"/>
      <c r="O13" s="147"/>
      <c r="P13" s="146"/>
      <c r="Q13" s="146"/>
      <c r="R13" s="146"/>
    </row>
    <row r="14" spans="1:16" s="4" customFormat="1" ht="21.75" customHeight="1">
      <c r="A14" s="45"/>
      <c r="B14" s="46"/>
      <c r="C14" s="47" t="str">
        <f>Команды!C14</f>
        <v>Маршруты 1 к.с.</v>
      </c>
      <c r="D14" s="144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</row>
    <row r="15" spans="1:18" ht="31.5">
      <c r="A15" s="36">
        <f>Команды!A15</f>
        <v>1</v>
      </c>
      <c r="B15" s="16" t="str">
        <f>Команды!B15</f>
        <v>Нечепоренко А.С. Харківська обл.</v>
      </c>
      <c r="C15" s="17" t="str">
        <f>Команды!C15</f>
        <v>Україна</v>
      </c>
      <c r="D15" s="15">
        <f>Команды!D15</f>
        <v>1</v>
      </c>
      <c r="E15" s="15"/>
      <c r="F15" s="15">
        <f>Команды!F15</f>
        <v>2016</v>
      </c>
      <c r="G15" s="92">
        <f>H15/Судьи!$B$2</f>
        <v>3</v>
      </c>
      <c r="H15" s="92">
        <f aca="true" t="shared" si="0" ref="H15:H21">I15-J15-K15</f>
        <v>15</v>
      </c>
      <c r="I15" s="93">
        <f>SUM(L15:R15)</f>
        <v>20</v>
      </c>
      <c r="J15" s="93">
        <f>MIN(L15:R15)</f>
        <v>2</v>
      </c>
      <c r="K15" s="93">
        <f>MAX(L15:R15)</f>
        <v>3</v>
      </c>
      <c r="L15" s="94">
        <f>'С-1'!I15</f>
        <v>3</v>
      </c>
      <c r="M15" s="94">
        <f>'С-2'!I15</f>
        <v>3</v>
      </c>
      <c r="N15" s="94">
        <f>'С-3'!I15</f>
        <v>3</v>
      </c>
      <c r="O15" s="94">
        <f>'С-4'!I15</f>
        <v>3</v>
      </c>
      <c r="P15" s="94">
        <f>'С-5'!I15</f>
        <v>3</v>
      </c>
      <c r="Q15" s="94">
        <f>'С-6'!I15</f>
        <v>3</v>
      </c>
      <c r="R15" s="94">
        <f>'С-7'!I15</f>
        <v>2</v>
      </c>
    </row>
    <row r="16" spans="1:18" ht="31.5">
      <c r="A16" s="36">
        <f>Команды!A16</f>
        <v>2</v>
      </c>
      <c r="B16" s="16" t="str">
        <f>Команды!B16</f>
        <v>Тянькіна О.П. Одеська обл.</v>
      </c>
      <c r="C16" s="17" t="str">
        <f>Команды!C16</f>
        <v>Україна</v>
      </c>
      <c r="D16" s="15">
        <f>Команды!D16</f>
        <v>1</v>
      </c>
      <c r="E16" s="15"/>
      <c r="F16" s="15">
        <f>Команды!F16</f>
        <v>2016</v>
      </c>
      <c r="G16" s="92">
        <f>H16/Судьи!$B$2</f>
        <v>2</v>
      </c>
      <c r="H16" s="92">
        <f t="shared" si="0"/>
        <v>10</v>
      </c>
      <c r="I16" s="93">
        <f aca="true" t="shared" si="1" ref="I16:I28">SUM(L16:R16)</f>
        <v>14</v>
      </c>
      <c r="J16" s="93">
        <f aca="true" t="shared" si="2" ref="J16:J28">MIN(L16:R16)</f>
        <v>1</v>
      </c>
      <c r="K16" s="93">
        <f aca="true" t="shared" si="3" ref="K16:K28">MAX(L16:R16)</f>
        <v>3</v>
      </c>
      <c r="L16" s="94">
        <f>'С-1'!I16</f>
        <v>2</v>
      </c>
      <c r="M16" s="94">
        <f>'С-2'!I16</f>
        <v>1</v>
      </c>
      <c r="N16" s="94">
        <f>'С-3'!I16</f>
        <v>3</v>
      </c>
      <c r="O16" s="94">
        <f>'С-4'!I16</f>
        <v>2</v>
      </c>
      <c r="P16" s="94">
        <f>'С-5'!I16</f>
        <v>3</v>
      </c>
      <c r="Q16" s="94">
        <f>'С-6'!I16</f>
        <v>1</v>
      </c>
      <c r="R16" s="94">
        <f>'С-7'!I16</f>
        <v>2</v>
      </c>
    </row>
    <row r="17" spans="1:18" ht="31.5">
      <c r="A17" s="36">
        <f>Команды!A17</f>
        <v>3</v>
      </c>
      <c r="B17" s="16" t="str">
        <f>Команды!B17</f>
        <v>Савчук Н.П. Одеська обл.</v>
      </c>
      <c r="C17" s="17" t="str">
        <f>Команды!C17</f>
        <v>Молдова</v>
      </c>
      <c r="D17" s="15">
        <f>Команды!D17</f>
        <v>1</v>
      </c>
      <c r="E17" s="15"/>
      <c r="F17" s="15">
        <f>Команды!F17</f>
        <v>2016</v>
      </c>
      <c r="G17" s="92">
        <f>H17/Судьи!$B$2</f>
        <v>2.4</v>
      </c>
      <c r="H17" s="92">
        <f t="shared" si="0"/>
        <v>12</v>
      </c>
      <c r="I17" s="93">
        <f t="shared" si="1"/>
        <v>16</v>
      </c>
      <c r="J17" s="93">
        <f t="shared" si="2"/>
        <v>1</v>
      </c>
      <c r="K17" s="93">
        <f t="shared" si="3"/>
        <v>3</v>
      </c>
      <c r="L17" s="94">
        <f>'С-1'!I17</f>
        <v>3</v>
      </c>
      <c r="M17" s="94">
        <f>'С-2'!I17</f>
        <v>1</v>
      </c>
      <c r="N17" s="94">
        <f>'С-3'!I17</f>
        <v>2</v>
      </c>
      <c r="O17" s="94">
        <f>'С-4'!I17</f>
        <v>3</v>
      </c>
      <c r="P17" s="94">
        <f>'С-5'!I17</f>
        <v>3</v>
      </c>
      <c r="Q17" s="94">
        <f>'С-6'!I17</f>
        <v>1</v>
      </c>
      <c r="R17" s="94">
        <f>'С-7'!I17</f>
        <v>3</v>
      </c>
    </row>
    <row r="18" spans="1:18" s="43" customFormat="1" ht="31.5">
      <c r="A18" s="36">
        <f>Команды!A18</f>
        <v>4</v>
      </c>
      <c r="B18" s="16" t="str">
        <f>Команды!B18</f>
        <v>Носко М.А. Харківська обл.</v>
      </c>
      <c r="C18" s="17" t="str">
        <f>Команды!C18</f>
        <v>Україна</v>
      </c>
      <c r="D18" s="15">
        <f>Команды!D18</f>
        <v>1</v>
      </c>
      <c r="E18" s="15"/>
      <c r="F18" s="15">
        <f>Команды!F18</f>
        <v>2016</v>
      </c>
      <c r="G18" s="92">
        <f>H18/Судьи!$B$2</f>
        <v>1</v>
      </c>
      <c r="H18" s="92">
        <f t="shared" si="0"/>
        <v>5</v>
      </c>
      <c r="I18" s="93">
        <f t="shared" si="1"/>
        <v>7</v>
      </c>
      <c r="J18" s="93">
        <f t="shared" si="2"/>
        <v>0</v>
      </c>
      <c r="K18" s="93">
        <f t="shared" si="3"/>
        <v>2</v>
      </c>
      <c r="L18" s="94">
        <f>'С-1'!I18</f>
        <v>1</v>
      </c>
      <c r="M18" s="94">
        <f>'С-2'!I18</f>
        <v>1</v>
      </c>
      <c r="N18" s="94">
        <f>'С-3'!I18</f>
        <v>1</v>
      </c>
      <c r="O18" s="94">
        <f>'С-4'!I18</f>
        <v>1</v>
      </c>
      <c r="P18" s="94">
        <f>'С-5'!I18</f>
        <v>2</v>
      </c>
      <c r="Q18" s="94">
        <f>'С-6'!I18</f>
        <v>0</v>
      </c>
      <c r="R18" s="94">
        <f>'С-7'!I18</f>
        <v>1</v>
      </c>
    </row>
    <row r="19" spans="1:18" s="43" customFormat="1" ht="31.5">
      <c r="A19" s="36">
        <f>Команды!A19</f>
        <v>5</v>
      </c>
      <c r="B19" s="16" t="str">
        <f>Команды!B19</f>
        <v>Літвінов І.В. Харківська обл.</v>
      </c>
      <c r="C19" s="17" t="str">
        <f>Команды!C19</f>
        <v>Україна</v>
      </c>
      <c r="D19" s="15">
        <f>Команды!D19</f>
        <v>1</v>
      </c>
      <c r="E19" s="15"/>
      <c r="F19" s="15">
        <f>Команды!F19</f>
        <v>2016</v>
      </c>
      <c r="G19" s="92">
        <f>H19/Судьи!$B$2</f>
        <v>2</v>
      </c>
      <c r="H19" s="92">
        <f t="shared" si="0"/>
        <v>10</v>
      </c>
      <c r="I19" s="93">
        <f t="shared" si="1"/>
        <v>14</v>
      </c>
      <c r="J19" s="93">
        <f t="shared" si="2"/>
        <v>1</v>
      </c>
      <c r="K19" s="93">
        <f t="shared" si="3"/>
        <v>3</v>
      </c>
      <c r="L19" s="94">
        <f>'С-1'!I19</f>
        <v>2</v>
      </c>
      <c r="M19" s="94">
        <f>'С-2'!I19</f>
        <v>1</v>
      </c>
      <c r="N19" s="94">
        <f>'С-3'!I19</f>
        <v>3</v>
      </c>
      <c r="O19" s="94">
        <f>'С-4'!I19</f>
        <v>2</v>
      </c>
      <c r="P19" s="94">
        <f>'С-5'!I19</f>
        <v>2</v>
      </c>
      <c r="Q19" s="94">
        <f>'С-6'!I19</f>
        <v>1</v>
      </c>
      <c r="R19" s="94">
        <f>'С-7'!I19</f>
        <v>3</v>
      </c>
    </row>
    <row r="20" spans="1:18" s="43" customFormat="1" ht="31.5">
      <c r="A20" s="36">
        <f>Команды!A20</f>
        <v>6</v>
      </c>
      <c r="B20" s="16" t="str">
        <f>Команды!B20</f>
        <v>Некрасов С.А. Запорізька обл.</v>
      </c>
      <c r="C20" s="17" t="str">
        <f>Команды!C20</f>
        <v>Україна</v>
      </c>
      <c r="D20" s="15">
        <f>Команды!D20</f>
        <v>1</v>
      </c>
      <c r="E20" s="15"/>
      <c r="F20" s="15">
        <f>Команды!F20</f>
        <v>2016</v>
      </c>
      <c r="G20" s="92">
        <f>H20/Судьи!$B$2</f>
        <v>2</v>
      </c>
      <c r="H20" s="92">
        <f t="shared" si="0"/>
        <v>10</v>
      </c>
      <c r="I20" s="93">
        <f t="shared" si="1"/>
        <v>13</v>
      </c>
      <c r="J20" s="93">
        <f t="shared" si="2"/>
        <v>1</v>
      </c>
      <c r="K20" s="93">
        <f t="shared" si="3"/>
        <v>2</v>
      </c>
      <c r="L20" s="94">
        <f>'С-1'!I20</f>
        <v>2</v>
      </c>
      <c r="M20" s="94">
        <f>'С-2'!I20</f>
        <v>1</v>
      </c>
      <c r="N20" s="94">
        <f>'С-3'!I20</f>
        <v>2</v>
      </c>
      <c r="O20" s="94">
        <f>'С-4'!I20</f>
        <v>2</v>
      </c>
      <c r="P20" s="94">
        <f>'С-5'!I20</f>
        <v>2</v>
      </c>
      <c r="Q20" s="94">
        <f>'С-6'!I20</f>
        <v>2</v>
      </c>
      <c r="R20" s="94">
        <f>'С-7'!I20</f>
        <v>2</v>
      </c>
    </row>
    <row r="21" spans="1:18" ht="31.5">
      <c r="A21" s="36">
        <f>Команды!A21</f>
        <v>7</v>
      </c>
      <c r="B21" s="16" t="str">
        <f>Команды!B21</f>
        <v>Полевий Ю.Б. Хмельницька обл.</v>
      </c>
      <c r="C21" s="17" t="str">
        <f>Команды!C21</f>
        <v>Україна</v>
      </c>
      <c r="D21" s="15">
        <f>Команды!D21</f>
        <v>1</v>
      </c>
      <c r="E21" s="15"/>
      <c r="F21" s="15">
        <f>Команды!F21</f>
        <v>2016</v>
      </c>
      <c r="G21" s="92">
        <f>H21/Судьи!$B$2</f>
        <v>2.7</v>
      </c>
      <c r="H21" s="92">
        <f t="shared" si="0"/>
        <v>13.5</v>
      </c>
      <c r="I21" s="93">
        <f t="shared" si="1"/>
        <v>17.5</v>
      </c>
      <c r="J21" s="93">
        <f t="shared" si="2"/>
        <v>1</v>
      </c>
      <c r="K21" s="93">
        <f t="shared" si="3"/>
        <v>3</v>
      </c>
      <c r="L21" s="94">
        <f>'С-1'!I21</f>
        <v>3</v>
      </c>
      <c r="M21" s="94">
        <f>'С-2'!I21</f>
        <v>1</v>
      </c>
      <c r="N21" s="94">
        <f>'С-3'!I21</f>
        <v>3</v>
      </c>
      <c r="O21" s="94">
        <f>'С-4'!I21</f>
        <v>3</v>
      </c>
      <c r="P21" s="94">
        <f>'С-5'!I21</f>
        <v>2.5</v>
      </c>
      <c r="Q21" s="94">
        <f>'С-6'!I21</f>
        <v>2</v>
      </c>
      <c r="R21" s="94">
        <f>'С-7'!I21</f>
        <v>3</v>
      </c>
    </row>
    <row r="22" spans="1:18" ht="31.5">
      <c r="A22" s="36">
        <f>Команды!A22</f>
        <v>8</v>
      </c>
      <c r="B22" s="16" t="str">
        <f>Команды!B22</f>
        <v>Іванченко Я.І. Дніпропетровська обл.</v>
      </c>
      <c r="C22" s="17" t="str">
        <f>Команды!C22</f>
        <v>Україна</v>
      </c>
      <c r="D22" s="15">
        <f>Команды!D22</f>
        <v>1</v>
      </c>
      <c r="E22" s="15"/>
      <c r="F22" s="15">
        <f>Команды!F22</f>
        <v>2016</v>
      </c>
      <c r="G22" s="92">
        <f>H22/Судьи!$B$2</f>
        <v>2.2</v>
      </c>
      <c r="H22" s="92">
        <f aca="true" t="shared" si="4" ref="H22:H28">I22-J22-K22</f>
        <v>11</v>
      </c>
      <c r="I22" s="93">
        <f t="shared" si="1"/>
        <v>15</v>
      </c>
      <c r="J22" s="93">
        <f t="shared" si="2"/>
        <v>1</v>
      </c>
      <c r="K22" s="93">
        <f t="shared" si="3"/>
        <v>3</v>
      </c>
      <c r="L22" s="94">
        <f>'С-1'!I22</f>
        <v>3</v>
      </c>
      <c r="M22" s="94">
        <f>'С-2'!I22</f>
        <v>1</v>
      </c>
      <c r="N22" s="94">
        <f>'С-3'!I22</f>
        <v>2</v>
      </c>
      <c r="O22" s="94">
        <f>'С-4'!I22</f>
        <v>3</v>
      </c>
      <c r="P22" s="94">
        <f>'С-5'!I22</f>
        <v>2</v>
      </c>
      <c r="Q22" s="94">
        <f>'С-6'!I22</f>
        <v>2</v>
      </c>
      <c r="R22" s="94">
        <f>'С-7'!I22</f>
        <v>2</v>
      </c>
    </row>
    <row r="23" spans="1:18" ht="31.5">
      <c r="A23" s="36">
        <f>Команды!A23</f>
        <v>9</v>
      </c>
      <c r="B23" s="16" t="str">
        <f>Команды!B23</f>
        <v>Бойко Н.М. Харківська обл.</v>
      </c>
      <c r="C23" s="17" t="str">
        <f>Команды!C23</f>
        <v>Україна</v>
      </c>
      <c r="D23" s="15">
        <f>Команды!D23</f>
        <v>1</v>
      </c>
      <c r="E23" s="15"/>
      <c r="F23" s="15">
        <f>Команды!F23</f>
        <v>2016</v>
      </c>
      <c r="G23" s="92">
        <f>H23/Судьи!$B$2</f>
        <v>2.2</v>
      </c>
      <c r="H23" s="92">
        <f t="shared" si="4"/>
        <v>11</v>
      </c>
      <c r="I23" s="93">
        <f t="shared" si="1"/>
        <v>15</v>
      </c>
      <c r="J23" s="93">
        <f t="shared" si="2"/>
        <v>1</v>
      </c>
      <c r="K23" s="93">
        <f t="shared" si="3"/>
        <v>3</v>
      </c>
      <c r="L23" s="94">
        <f>'С-1'!I23</f>
        <v>2</v>
      </c>
      <c r="M23" s="94">
        <f>'С-2'!I23</f>
        <v>1</v>
      </c>
      <c r="N23" s="94">
        <f>'С-3'!I23</f>
        <v>3</v>
      </c>
      <c r="O23" s="94">
        <f>'С-4'!I23</f>
        <v>2</v>
      </c>
      <c r="P23" s="94">
        <f>'С-5'!I23</f>
        <v>3</v>
      </c>
      <c r="Q23" s="94">
        <f>'С-6'!I23</f>
        <v>2</v>
      </c>
      <c r="R23" s="94">
        <f>'С-7'!I23</f>
        <v>2</v>
      </c>
    </row>
    <row r="24" spans="1:18" ht="31.5">
      <c r="A24" s="36">
        <f>Команды!A24</f>
        <v>10</v>
      </c>
      <c r="B24" s="16" t="str">
        <f>Команды!B24</f>
        <v>Степанов О.І. Луганська обл.</v>
      </c>
      <c r="C24" s="17" t="str">
        <f>Команды!C24</f>
        <v>Україна</v>
      </c>
      <c r="D24" s="15">
        <f>Команды!D24</f>
        <v>1</v>
      </c>
      <c r="E24" s="15"/>
      <c r="F24" s="15">
        <f>Команды!F24</f>
        <v>2016</v>
      </c>
      <c r="G24" s="92">
        <f>H24/Судьи!$B$2</f>
        <v>1.6</v>
      </c>
      <c r="H24" s="92">
        <f t="shared" si="4"/>
        <v>8</v>
      </c>
      <c r="I24" s="93">
        <f t="shared" si="1"/>
        <v>11.5</v>
      </c>
      <c r="J24" s="93">
        <f t="shared" si="2"/>
        <v>1</v>
      </c>
      <c r="K24" s="93">
        <f t="shared" si="3"/>
        <v>2.5</v>
      </c>
      <c r="L24" s="94">
        <f>'С-1'!I24</f>
        <v>2</v>
      </c>
      <c r="M24" s="94">
        <f>'С-2'!I24</f>
        <v>1</v>
      </c>
      <c r="N24" s="94">
        <f>'С-3'!I24</f>
        <v>2.5</v>
      </c>
      <c r="O24" s="94">
        <f>'С-4'!I24</f>
        <v>2</v>
      </c>
      <c r="P24" s="94">
        <f>'С-5'!I24</f>
        <v>2</v>
      </c>
      <c r="Q24" s="94">
        <f>'С-6'!I24</f>
        <v>1</v>
      </c>
      <c r="R24" s="94">
        <f>'С-7'!I24</f>
        <v>1</v>
      </c>
    </row>
    <row r="25" spans="1:17" ht="20.25" hidden="1">
      <c r="A25" s="36">
        <f>Команды!A25</f>
        <v>11</v>
      </c>
      <c r="B25" s="16">
        <f>Команды!B25</f>
        <v>0</v>
      </c>
      <c r="C25" s="17" t="str">
        <f>Команды!C25</f>
        <v>Україна</v>
      </c>
      <c r="D25" s="15">
        <f>Команды!D25</f>
        <v>1</v>
      </c>
      <c r="E25" s="15"/>
      <c r="F25" s="15">
        <f>Команды!F25</f>
        <v>0</v>
      </c>
      <c r="G25" s="24">
        <f>H25/Судьи!$B$2</f>
        <v>0</v>
      </c>
      <c r="H25" s="24">
        <f t="shared" si="4"/>
        <v>0</v>
      </c>
      <c r="I25" s="85">
        <f t="shared" si="1"/>
        <v>0</v>
      </c>
      <c r="J25" s="85">
        <f t="shared" si="2"/>
        <v>0</v>
      </c>
      <c r="K25" s="85">
        <f t="shared" si="3"/>
        <v>0</v>
      </c>
      <c r="L25" s="84">
        <f>'С-1'!I25</f>
        <v>0</v>
      </c>
      <c r="M25" s="84">
        <f>'С-2'!I25</f>
        <v>0</v>
      </c>
      <c r="N25" s="84">
        <f>'С-3'!I25</f>
        <v>0</v>
      </c>
      <c r="O25" s="84">
        <f>'С-4'!I25</f>
        <v>0</v>
      </c>
      <c r="P25" s="84">
        <f>'С-5'!I25</f>
        <v>0</v>
      </c>
      <c r="Q25" s="84">
        <f>'С-6'!I25</f>
        <v>0</v>
      </c>
    </row>
    <row r="26" spans="1:17" ht="20.25" hidden="1">
      <c r="A26" s="36">
        <f>Команды!A26</f>
        <v>12</v>
      </c>
      <c r="B26" s="16">
        <f>Команды!B26</f>
        <v>0</v>
      </c>
      <c r="C26" s="17" t="str">
        <f>Команды!C26</f>
        <v>Україна</v>
      </c>
      <c r="D26" s="15">
        <f>Команды!D26</f>
        <v>1</v>
      </c>
      <c r="E26" s="15"/>
      <c r="F26" s="15">
        <f>Команды!F26</f>
        <v>0</v>
      </c>
      <c r="G26" s="24">
        <f>H26/Судьи!$B$2</f>
        <v>0</v>
      </c>
      <c r="H26" s="24">
        <f t="shared" si="4"/>
        <v>0</v>
      </c>
      <c r="I26" s="85">
        <f t="shared" si="1"/>
        <v>0</v>
      </c>
      <c r="J26" s="85">
        <f t="shared" si="2"/>
        <v>0</v>
      </c>
      <c r="K26" s="85">
        <f t="shared" si="3"/>
        <v>0</v>
      </c>
      <c r="L26" s="84">
        <f>'С-1'!I26</f>
        <v>0</v>
      </c>
      <c r="M26" s="84">
        <f>'С-2'!I26</f>
        <v>0</v>
      </c>
      <c r="N26" s="84">
        <f>'С-3'!I26</f>
        <v>0</v>
      </c>
      <c r="O26" s="84">
        <f>'С-4'!I26</f>
        <v>0</v>
      </c>
      <c r="P26" s="84">
        <f>'С-5'!I26</f>
        <v>0</v>
      </c>
      <c r="Q26" s="84">
        <f>'С-6'!I26</f>
        <v>0</v>
      </c>
    </row>
    <row r="27" spans="1:17" ht="20.25" hidden="1">
      <c r="A27" s="36">
        <f>Команды!A27</f>
        <v>13</v>
      </c>
      <c r="B27" s="16">
        <f>Команды!B27</f>
        <v>0</v>
      </c>
      <c r="C27" s="17" t="str">
        <f>Команды!C27</f>
        <v>Україна</v>
      </c>
      <c r="D27" s="15">
        <f>Команды!D27</f>
        <v>1</v>
      </c>
      <c r="E27" s="15"/>
      <c r="F27" s="15">
        <f>Команды!F27</f>
        <v>0</v>
      </c>
      <c r="G27" s="24">
        <f>H27/Судьи!$B$2</f>
        <v>0</v>
      </c>
      <c r="H27" s="24">
        <f t="shared" si="4"/>
        <v>0</v>
      </c>
      <c r="I27" s="85">
        <f t="shared" si="1"/>
        <v>0</v>
      </c>
      <c r="J27" s="85">
        <f t="shared" si="2"/>
        <v>0</v>
      </c>
      <c r="K27" s="85">
        <f t="shared" si="3"/>
        <v>0</v>
      </c>
      <c r="L27" s="84">
        <f>'С-1'!I27</f>
        <v>0</v>
      </c>
      <c r="M27" s="84">
        <f>'С-2'!I27</f>
        <v>0</v>
      </c>
      <c r="N27" s="84">
        <f>'С-3'!I27</f>
        <v>0</v>
      </c>
      <c r="O27" s="84">
        <f>'С-4'!I27</f>
        <v>0</v>
      </c>
      <c r="P27" s="84">
        <f>'С-5'!I27</f>
        <v>0</v>
      </c>
      <c r="Q27" s="84">
        <f>'С-6'!I27</f>
        <v>0</v>
      </c>
    </row>
    <row r="28" spans="1:17" ht="20.25" hidden="1">
      <c r="A28" s="36">
        <f>Команды!A28</f>
        <v>14</v>
      </c>
      <c r="B28" s="16">
        <f>Команды!B28</f>
        <v>0</v>
      </c>
      <c r="C28" s="17" t="str">
        <f>Команды!C28</f>
        <v>Україна</v>
      </c>
      <c r="D28" s="15">
        <f>Команды!D28</f>
        <v>1</v>
      </c>
      <c r="E28" s="15"/>
      <c r="F28" s="15">
        <f>Команды!F28</f>
        <v>0</v>
      </c>
      <c r="G28" s="24">
        <f>H28/Судьи!$B$2</f>
        <v>0</v>
      </c>
      <c r="H28" s="24">
        <f t="shared" si="4"/>
        <v>0</v>
      </c>
      <c r="I28" s="85">
        <f t="shared" si="1"/>
        <v>0</v>
      </c>
      <c r="J28" s="85">
        <f t="shared" si="2"/>
        <v>0</v>
      </c>
      <c r="K28" s="85">
        <f t="shared" si="3"/>
        <v>0</v>
      </c>
      <c r="L28" s="84">
        <f>'С-1'!I28</f>
        <v>0</v>
      </c>
      <c r="M28" s="84">
        <f>'С-2'!I28</f>
        <v>0</v>
      </c>
      <c r="N28" s="84">
        <f>'С-3'!I28</f>
        <v>0</v>
      </c>
      <c r="O28" s="84">
        <f>'С-4'!I28</f>
        <v>0</v>
      </c>
      <c r="P28" s="84">
        <f>'С-5'!I28</f>
        <v>0</v>
      </c>
      <c r="Q28" s="84">
        <f>'С-6'!I28</f>
        <v>0</v>
      </c>
    </row>
    <row r="30" spans="2:4" ht="18">
      <c r="B30" s="6" t="s">
        <v>11</v>
      </c>
      <c r="C30" s="33" t="str">
        <f>Судьи!C5</f>
        <v>Александров О.В. Кіровоградська ОФСТ</v>
      </c>
      <c r="D30" s="35"/>
    </row>
    <row r="31" spans="3:4" ht="15">
      <c r="C31" s="33" t="str">
        <f>Судьи!C6</f>
        <v>Васильєв О.Ю. ВП «ФСТ Харківської області»</v>
      </c>
      <c r="D31" s="35"/>
    </row>
    <row r="32" spans="3:4" ht="15">
      <c r="C32" s="33" t="str">
        <f>Судьи!C7</f>
        <v>Желтоноженко А.П. ВП «ФСТ Харківської області»</v>
      </c>
      <c r="D32" s="35"/>
    </row>
    <row r="33" spans="3:4" ht="15">
      <c r="C33" s="33" t="str">
        <f>Судьи!C8</f>
        <v>Корчагін В.В. Кіровоградська ОФСТ</v>
      </c>
      <c r="D33" s="35"/>
    </row>
    <row r="34" spans="3:4" ht="15">
      <c r="C34" s="33" t="str">
        <f>Судьи!C9</f>
        <v>Молодцов Ф.В. Одеська ОФСТ</v>
      </c>
      <c r="D34" s="35"/>
    </row>
    <row r="35" spans="3:4" ht="15">
      <c r="C35" s="33" t="str">
        <f>Судьи!C10</f>
        <v>Нестеров В.В. ВП «Запорізька ОФСТ»</v>
      </c>
      <c r="D35" s="35"/>
    </row>
    <row r="36" spans="3:4" ht="15">
      <c r="C36" s="33" t="str">
        <f>Судьи!C11</f>
        <v>Усенко А.В. ВП «Сумська ОФСТ»</v>
      </c>
      <c r="D36" s="35"/>
    </row>
    <row r="37" spans="3:4" ht="15" hidden="1">
      <c r="C37" s="33">
        <f>Судьи!C12</f>
        <v>0</v>
      </c>
      <c r="D37" s="35"/>
    </row>
    <row r="38" spans="3:4" ht="15" hidden="1">
      <c r="C38" s="33">
        <f>Судьи!C13</f>
        <v>0</v>
      </c>
      <c r="D38" s="35"/>
    </row>
    <row r="39" spans="3:4" ht="15" hidden="1">
      <c r="C39" s="33">
        <f>Судьи!C14</f>
        <v>0</v>
      </c>
      <c r="D39" s="35"/>
    </row>
    <row r="40" spans="3:4" ht="15" hidden="1">
      <c r="C40" s="33">
        <f>Судьи!C15</f>
        <v>0</v>
      </c>
      <c r="D40" s="35"/>
    </row>
    <row r="41" spans="3:4" ht="15" hidden="1">
      <c r="C41" s="33"/>
      <c r="D41" s="35"/>
    </row>
    <row r="42" ht="15" hidden="1">
      <c r="C42" s="33"/>
    </row>
    <row r="43" ht="12.75" hidden="1"/>
    <row r="44" spans="2:4" ht="15" hidden="1">
      <c r="B44" s="33" t="s">
        <v>35</v>
      </c>
      <c r="C44" s="33">
        <f>Судьи!B18</f>
        <v>0</v>
      </c>
      <c r="D44" s="34"/>
    </row>
    <row r="46" spans="2:4" ht="15">
      <c r="B46" s="33" t="s">
        <v>41</v>
      </c>
      <c r="C46" s="33" t="str">
        <f>Судьи!B19</f>
        <v>Каніщев Є.О. (Україна, Харків, С1К, МС)</v>
      </c>
      <c r="D46" s="34"/>
    </row>
    <row r="47" spans="2:4" ht="15">
      <c r="B47" s="33" t="s">
        <v>36</v>
      </c>
      <c r="C47" s="33" t="str">
        <f>Судьи!B20</f>
        <v>Голубєв  О.В. (Україна, Харків, С2К, МС)</v>
      </c>
      <c r="D47" s="34"/>
    </row>
    <row r="49" ht="12.75">
      <c r="F49" s="7"/>
    </row>
  </sheetData>
  <sheetProtection/>
  <mergeCells count="32">
    <mergeCell ref="J12:J13"/>
    <mergeCell ref="A9:F9"/>
    <mergeCell ref="C6:F6"/>
    <mergeCell ref="A7:B7"/>
    <mergeCell ref="A6:B6"/>
    <mergeCell ref="R12:R13"/>
    <mergeCell ref="D10:E10"/>
    <mergeCell ref="C8:F8"/>
    <mergeCell ref="I12:I13"/>
    <mergeCell ref="G12:G13"/>
    <mergeCell ref="H12:H13"/>
    <mergeCell ref="Q12:Q13"/>
    <mergeCell ref="A10:A13"/>
    <mergeCell ref="C10:C13"/>
    <mergeCell ref="B10:B13"/>
    <mergeCell ref="F10:F13"/>
    <mergeCell ref="A1:B4"/>
    <mergeCell ref="C7:F7"/>
    <mergeCell ref="A8:B8"/>
    <mergeCell ref="C1:F4"/>
    <mergeCell ref="A5:B5"/>
    <mergeCell ref="C5:F5"/>
    <mergeCell ref="D14:P14"/>
    <mergeCell ref="M12:M13"/>
    <mergeCell ref="D11:D13"/>
    <mergeCell ref="E11:E13"/>
    <mergeCell ref="O12:O13"/>
    <mergeCell ref="G10:Q11"/>
    <mergeCell ref="K12:K13"/>
    <mergeCell ref="N12:N13"/>
    <mergeCell ref="P12:P13"/>
    <mergeCell ref="L12:L13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49"/>
  <sheetViews>
    <sheetView zoomScale="75" zoomScaleNormal="75" zoomScalePageLayoutView="0" workbookViewId="0" topLeftCell="A10">
      <selection activeCell="B10" sqref="B10:B13"/>
    </sheetView>
  </sheetViews>
  <sheetFormatPr defaultColWidth="9.00390625" defaultRowHeight="12.75"/>
  <cols>
    <col min="1" max="1" width="3.75390625" style="0" customWidth="1"/>
    <col min="2" max="2" width="29.00390625" style="0" customWidth="1"/>
    <col min="3" max="3" width="32.875" style="0" customWidth="1"/>
    <col min="4" max="4" width="9.25390625" style="0" customWidth="1"/>
    <col min="5" max="5" width="7.125" style="0" customWidth="1"/>
    <col min="6" max="11" width="13.75390625" style="0" customWidth="1"/>
    <col min="12" max="16" width="8.625" style="0" customWidth="1"/>
    <col min="17" max="18" width="8.625" style="1" customWidth="1"/>
    <col min="19" max="16384" width="9.125" style="1" customWidth="1"/>
  </cols>
  <sheetData>
    <row r="1" spans="1:16" ht="12.75" customHeight="1">
      <c r="A1" s="150" t="s">
        <v>0</v>
      </c>
      <c r="B1" s="151"/>
      <c r="C1" s="153" t="str">
        <f>Команды!C1</f>
        <v>Федерація спортивного туризму України</v>
      </c>
      <c r="D1" s="153"/>
      <c r="E1" s="154"/>
      <c r="F1" s="155"/>
      <c r="G1" s="22"/>
      <c r="H1" s="22"/>
      <c r="I1" s="22"/>
      <c r="J1" s="22"/>
      <c r="K1" s="22"/>
      <c r="L1" s="14"/>
      <c r="M1" s="14"/>
      <c r="N1" s="14"/>
      <c r="O1" s="14"/>
      <c r="P1" s="14"/>
    </row>
    <row r="2" spans="1:16" ht="12.75" customHeight="1">
      <c r="A2" s="152"/>
      <c r="B2" s="104"/>
      <c r="C2" s="140"/>
      <c r="D2" s="140"/>
      <c r="E2" s="140"/>
      <c r="F2" s="156"/>
      <c r="G2" s="18"/>
      <c r="H2" s="18"/>
      <c r="I2" s="18"/>
      <c r="J2" s="18"/>
      <c r="K2" s="18"/>
      <c r="L2" s="1"/>
      <c r="M2" s="1"/>
      <c r="N2" s="1"/>
      <c r="O2" s="1"/>
      <c r="P2" s="1"/>
    </row>
    <row r="3" spans="1:16" ht="12.75" customHeight="1">
      <c r="A3" s="152"/>
      <c r="B3" s="104"/>
      <c r="C3" s="140"/>
      <c r="D3" s="140"/>
      <c r="E3" s="140"/>
      <c r="F3" s="156"/>
      <c r="G3" s="18"/>
      <c r="H3" s="18"/>
      <c r="I3" s="18"/>
      <c r="J3" s="18"/>
      <c r="K3" s="18"/>
      <c r="L3" s="1"/>
      <c r="M3" s="1"/>
      <c r="N3" s="1"/>
      <c r="O3" s="1"/>
      <c r="P3" s="1"/>
    </row>
    <row r="4" spans="1:16" ht="12.75" customHeight="1">
      <c r="A4" s="152"/>
      <c r="B4" s="104"/>
      <c r="C4" s="140"/>
      <c r="D4" s="140"/>
      <c r="E4" s="140"/>
      <c r="F4" s="156"/>
      <c r="G4" s="18"/>
      <c r="H4" s="18"/>
      <c r="I4" s="18"/>
      <c r="J4" s="18"/>
      <c r="K4" s="18"/>
      <c r="L4" s="1"/>
      <c r="M4" s="1"/>
      <c r="N4" s="1"/>
      <c r="O4" s="1"/>
      <c r="P4" s="1"/>
    </row>
    <row r="5" spans="1:16" ht="15.75">
      <c r="A5" s="157" t="str">
        <f>Команды!A5</f>
        <v>Ранг соревнований</v>
      </c>
      <c r="B5" s="103"/>
      <c r="C5" s="103" t="str">
        <f>Команды!C5</f>
        <v>Всеукраїнські змагання зі спортивних походів 2016 (вело, 1-3 к.с.)</v>
      </c>
      <c r="D5" s="103"/>
      <c r="E5" s="103"/>
      <c r="F5" s="158"/>
      <c r="G5" s="19"/>
      <c r="H5" s="19"/>
      <c r="I5" s="19"/>
      <c r="J5" s="19"/>
      <c r="K5" s="19"/>
      <c r="L5" s="1"/>
      <c r="M5" s="1"/>
      <c r="N5" s="1"/>
      <c r="O5" s="1"/>
      <c r="P5" s="1"/>
    </row>
    <row r="6" spans="1:16" ht="16.5" customHeight="1">
      <c r="A6" s="157" t="str">
        <f>Команды!A6</f>
        <v>Вид программы</v>
      </c>
      <c r="B6" s="103"/>
      <c r="C6" s="133" t="str">
        <f>Команды!C6</f>
        <v>Спортивные маршруты 1к.с.</v>
      </c>
      <c r="D6" s="133"/>
      <c r="E6" s="133"/>
      <c r="F6" s="161"/>
      <c r="G6" s="20"/>
      <c r="H6" s="20"/>
      <c r="I6" s="20"/>
      <c r="J6" s="20"/>
      <c r="K6" s="20"/>
      <c r="L6" s="1"/>
      <c r="M6" s="1"/>
      <c r="N6" s="1"/>
      <c r="O6" s="1"/>
      <c r="P6" s="1"/>
    </row>
    <row r="7" spans="1:16" ht="15.75">
      <c r="A7" s="157" t="str">
        <f>Команды!A7</f>
        <v>Дисциплина</v>
      </c>
      <c r="B7" s="103"/>
      <c r="C7" s="103" t="str">
        <f>Команды!C7</f>
        <v>Маршрут велосипедный</v>
      </c>
      <c r="D7" s="103"/>
      <c r="E7" s="103"/>
      <c r="F7" s="158"/>
      <c r="G7" s="19"/>
      <c r="H7" s="19"/>
      <c r="I7" s="19"/>
      <c r="J7" s="19"/>
      <c r="K7" s="19"/>
      <c r="L7" s="1"/>
      <c r="M7" s="1"/>
      <c r="N7" s="1"/>
      <c r="O7" s="1"/>
      <c r="P7" s="1"/>
    </row>
    <row r="8" spans="1:16" ht="15.75">
      <c r="A8" s="157" t="str">
        <f>Команды!A8</f>
        <v>ПОКАЗАТЕЛЬ</v>
      </c>
      <c r="B8" s="103"/>
      <c r="C8" s="103" t="s">
        <v>19</v>
      </c>
      <c r="D8" s="103"/>
      <c r="E8" s="103"/>
      <c r="F8" s="158"/>
      <c r="G8" s="19"/>
      <c r="H8" s="19"/>
      <c r="I8" s="19"/>
      <c r="J8" s="19"/>
      <c r="K8" s="19"/>
      <c r="L8" s="1"/>
      <c r="M8" s="1"/>
      <c r="N8" s="1"/>
      <c r="O8" s="1"/>
      <c r="P8" s="1"/>
    </row>
    <row r="9" spans="1:16" ht="21" customHeight="1">
      <c r="A9" s="159" t="str">
        <f>Команды!A9</f>
        <v>ПРЕДВАРИТЕЛЬНЫЙ ПРОТОКОЛ</v>
      </c>
      <c r="B9" s="98"/>
      <c r="C9" s="98"/>
      <c r="D9" s="98"/>
      <c r="E9" s="98"/>
      <c r="F9" s="160"/>
      <c r="G9" s="21"/>
      <c r="H9" s="21"/>
      <c r="I9" s="21"/>
      <c r="J9" s="21"/>
      <c r="K9" s="21"/>
      <c r="L9" s="1"/>
      <c r="M9" s="1"/>
      <c r="N9" s="1"/>
      <c r="O9" s="1"/>
      <c r="P9" s="1"/>
    </row>
    <row r="10" spans="1:17" ht="15" customHeight="1">
      <c r="A10" s="176" t="str">
        <f>Команды!A10</f>
        <v>№</v>
      </c>
      <c r="B10" s="179" t="str">
        <f>Команды!B10</f>
        <v>Руководитель
(Ф.И.О., регион) </v>
      </c>
      <c r="C10" s="179" t="str">
        <f>Команды!C10</f>
        <v>Маршрут</v>
      </c>
      <c r="D10" s="185" t="str">
        <f>Команды!D10</f>
        <v>КС </v>
      </c>
      <c r="E10" s="186"/>
      <c r="F10" s="175" t="str">
        <f>Команды!F10</f>
        <v>Сроки</v>
      </c>
      <c r="G10" s="100" t="s">
        <v>65</v>
      </c>
      <c r="H10" s="100"/>
      <c r="I10" s="100"/>
      <c r="J10" s="100"/>
      <c r="K10" s="100"/>
      <c r="L10" s="100"/>
      <c r="M10" s="100"/>
      <c r="N10" s="100"/>
      <c r="O10" s="100"/>
      <c r="P10" s="100"/>
      <c r="Q10" s="100"/>
    </row>
    <row r="11" spans="1:17" s="44" customFormat="1" ht="38.25" customHeight="1">
      <c r="A11" s="177"/>
      <c r="B11" s="180"/>
      <c r="C11" s="180"/>
      <c r="D11" s="182" t="str">
        <f>Команды!D11</f>
        <v>заявл.</v>
      </c>
      <c r="E11" s="182" t="str">
        <f>Команды!E11</f>
        <v>факт.</v>
      </c>
      <c r="F11" s="187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</row>
    <row r="12" spans="1:18" s="44" customFormat="1" ht="13.5" customHeight="1">
      <c r="A12" s="177"/>
      <c r="B12" s="180"/>
      <c r="C12" s="180"/>
      <c r="D12" s="183"/>
      <c r="E12" s="183"/>
      <c r="F12" s="187"/>
      <c r="G12" s="175" t="s">
        <v>34</v>
      </c>
      <c r="H12" s="174" t="s">
        <v>33</v>
      </c>
      <c r="I12" s="175" t="s">
        <v>9</v>
      </c>
      <c r="J12" s="175" t="s">
        <v>30</v>
      </c>
      <c r="K12" s="175" t="s">
        <v>31</v>
      </c>
      <c r="L12" s="148" t="str">
        <f>Судьи!B5</f>
        <v>Александров Олександр Вікторович</v>
      </c>
      <c r="M12" s="148" t="str">
        <f>Судьи!B6</f>
        <v>Васильєв Олексій Юрійович</v>
      </c>
      <c r="N12" s="148" t="str">
        <f>Судьи!B7</f>
        <v>Желтоноженко Андрій Петрович</v>
      </c>
      <c r="O12" s="148" t="str">
        <f>Судьи!B8</f>
        <v>Корчагін Валерій Володимирович</v>
      </c>
      <c r="P12" s="148" t="str">
        <f>Судьи!B9</f>
        <v>Молодцов Федір Васильович</v>
      </c>
      <c r="Q12" s="148" t="str">
        <f>Судьи!B10</f>
        <v>Нестеров Владислав Володимирович</v>
      </c>
      <c r="R12" s="148" t="str">
        <f>Судьи!B11</f>
        <v>Усенко Андрій Вікторович</v>
      </c>
    </row>
    <row r="13" spans="1:18" s="43" customFormat="1" ht="55.5" customHeight="1">
      <c r="A13" s="178"/>
      <c r="B13" s="181"/>
      <c r="C13" s="181"/>
      <c r="D13" s="184"/>
      <c r="E13" s="184"/>
      <c r="F13" s="149"/>
      <c r="G13" s="149"/>
      <c r="H13" s="142"/>
      <c r="I13" s="149"/>
      <c r="J13" s="149"/>
      <c r="K13" s="149"/>
      <c r="L13" s="146"/>
      <c r="M13" s="146"/>
      <c r="N13" s="146"/>
      <c r="O13" s="146"/>
      <c r="P13" s="146"/>
      <c r="Q13" s="146"/>
      <c r="R13" s="146"/>
    </row>
    <row r="14" spans="1:16" s="4" customFormat="1" ht="21.75" customHeight="1">
      <c r="A14" s="45"/>
      <c r="B14" s="46"/>
      <c r="C14" s="47" t="str">
        <f>Команды!C14</f>
        <v>Маршруты 1 к.с.</v>
      </c>
      <c r="D14" s="172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</row>
    <row r="15" spans="1:18" ht="31.5">
      <c r="A15" s="36">
        <f>Команды!A15</f>
        <v>1</v>
      </c>
      <c r="B15" s="16" t="str">
        <f>Команды!B15</f>
        <v>Нечепоренко А.С. Харківська обл.</v>
      </c>
      <c r="C15" s="17" t="str">
        <f>Команды!C15</f>
        <v>Україна</v>
      </c>
      <c r="D15" s="15">
        <f>Команды!D15</f>
        <v>1</v>
      </c>
      <c r="E15" s="15"/>
      <c r="F15" s="15">
        <f>Команды!F15</f>
        <v>2016</v>
      </c>
      <c r="G15" s="92">
        <f>H15/Судьи!$B$2</f>
        <v>2.1</v>
      </c>
      <c r="H15" s="92">
        <f aca="true" t="shared" si="0" ref="H15:H20">I15-J15-K15</f>
        <v>10.5</v>
      </c>
      <c r="I15" s="93">
        <f>SUM(L15:R15)</f>
        <v>14.5</v>
      </c>
      <c r="J15" s="93">
        <f>MIN(L15:R15)</f>
        <v>0</v>
      </c>
      <c r="K15" s="93">
        <f>MAX(L15:R15)</f>
        <v>4</v>
      </c>
      <c r="L15" s="94">
        <f>'С-1'!J15</f>
        <v>4</v>
      </c>
      <c r="M15" s="94">
        <f>'С-2'!J15</f>
        <v>2</v>
      </c>
      <c r="N15" s="94">
        <f>'С-3'!J15</f>
        <v>0</v>
      </c>
      <c r="O15" s="94">
        <f>'С-4'!J15</f>
        <v>4</v>
      </c>
      <c r="P15" s="94">
        <f>'С-5'!J15</f>
        <v>2</v>
      </c>
      <c r="Q15" s="94">
        <f>'С-6'!J15</f>
        <v>0.5</v>
      </c>
      <c r="R15" s="94">
        <f>'С-7'!J15</f>
        <v>2</v>
      </c>
    </row>
    <row r="16" spans="1:18" ht="31.5">
      <c r="A16" s="36">
        <f>Команды!A16</f>
        <v>2</v>
      </c>
      <c r="B16" s="16" t="str">
        <f>Команды!B16</f>
        <v>Тянькіна О.П. Одеська обл.</v>
      </c>
      <c r="C16" s="17" t="str">
        <f>Команды!C16</f>
        <v>Україна</v>
      </c>
      <c r="D16" s="15">
        <f>Команды!D16</f>
        <v>1</v>
      </c>
      <c r="E16" s="15"/>
      <c r="F16" s="15">
        <f>Команды!F16</f>
        <v>2016</v>
      </c>
      <c r="G16" s="92">
        <f>H16/Судьи!$B$2</f>
        <v>0.45999999999999996</v>
      </c>
      <c r="H16" s="92">
        <f t="shared" si="0"/>
        <v>2.3</v>
      </c>
      <c r="I16" s="93">
        <f aca="true" t="shared" si="1" ref="I16:I24">SUM(L16:R16)</f>
        <v>3.3</v>
      </c>
      <c r="J16" s="93">
        <f aca="true" t="shared" si="2" ref="J16:J24">MIN(L16:R16)</f>
        <v>0</v>
      </c>
      <c r="K16" s="93">
        <f aca="true" t="shared" si="3" ref="K16:K23">MAX(L16:R16)</f>
        <v>1</v>
      </c>
      <c r="L16" s="94">
        <f>'С-1'!J16</f>
        <v>1</v>
      </c>
      <c r="M16" s="94">
        <f>'С-2'!J16</f>
        <v>0.5</v>
      </c>
      <c r="N16" s="94">
        <f>'С-3'!J16</f>
        <v>0.5</v>
      </c>
      <c r="O16" s="94">
        <f>'С-4'!J16</f>
        <v>1</v>
      </c>
      <c r="P16" s="94">
        <f>'С-5'!J16</f>
        <v>0</v>
      </c>
      <c r="Q16" s="94">
        <f>'С-6'!J16</f>
        <v>0</v>
      </c>
      <c r="R16" s="94">
        <f>'С-7'!J16</f>
        <v>0.3</v>
      </c>
    </row>
    <row r="17" spans="1:18" ht="31.5">
      <c r="A17" s="36">
        <f>Команды!A17</f>
        <v>3</v>
      </c>
      <c r="B17" s="16" t="str">
        <f>Команды!B17</f>
        <v>Савчук Н.П. Одеська обл.</v>
      </c>
      <c r="C17" s="17" t="str">
        <f>Команды!C17</f>
        <v>Молдова</v>
      </c>
      <c r="D17" s="15">
        <f>Команды!D17</f>
        <v>1</v>
      </c>
      <c r="E17" s="15"/>
      <c r="F17" s="15">
        <f>Команды!F17</f>
        <v>2016</v>
      </c>
      <c r="G17" s="92">
        <f>H17/Судьи!$B$2</f>
        <v>1.4</v>
      </c>
      <c r="H17" s="92">
        <f t="shared" si="0"/>
        <v>7</v>
      </c>
      <c r="I17" s="93">
        <f t="shared" si="1"/>
        <v>10.5</v>
      </c>
      <c r="J17" s="93">
        <f t="shared" si="2"/>
        <v>0.5</v>
      </c>
      <c r="K17" s="93">
        <f t="shared" si="3"/>
        <v>3</v>
      </c>
      <c r="L17" s="94">
        <f>'С-1'!J17</f>
        <v>3</v>
      </c>
      <c r="M17" s="94">
        <f>'С-2'!J17</f>
        <v>0.5</v>
      </c>
      <c r="N17" s="94">
        <f>'С-3'!J17</f>
        <v>0.5</v>
      </c>
      <c r="O17" s="94">
        <f>'С-4'!J17</f>
        <v>3</v>
      </c>
      <c r="P17" s="94">
        <f>'С-5'!J17</f>
        <v>1</v>
      </c>
      <c r="Q17" s="94">
        <f>'С-6'!J17</f>
        <v>0.5</v>
      </c>
      <c r="R17" s="94">
        <f>'С-7'!J17</f>
        <v>2</v>
      </c>
    </row>
    <row r="18" spans="1:18" s="43" customFormat="1" ht="31.5">
      <c r="A18" s="36">
        <f>Команды!A18</f>
        <v>4</v>
      </c>
      <c r="B18" s="16" t="str">
        <f>Команды!B18</f>
        <v>Носко М.А. Харківська обл.</v>
      </c>
      <c r="C18" s="17" t="str">
        <f>Команды!C18</f>
        <v>Україна</v>
      </c>
      <c r="D18" s="15">
        <f>Команды!D18</f>
        <v>1</v>
      </c>
      <c r="E18" s="15"/>
      <c r="F18" s="15">
        <f>Команды!F18</f>
        <v>2016</v>
      </c>
      <c r="G18" s="92">
        <f>H18/Судьи!$B$2</f>
        <v>0.4</v>
      </c>
      <c r="H18" s="92">
        <f t="shared" si="0"/>
        <v>2</v>
      </c>
      <c r="I18" s="93">
        <f t="shared" si="1"/>
        <v>4</v>
      </c>
      <c r="J18" s="93">
        <f t="shared" si="2"/>
        <v>0</v>
      </c>
      <c r="K18" s="93">
        <f t="shared" si="3"/>
        <v>2</v>
      </c>
      <c r="L18" s="94">
        <f>'С-1'!J18</f>
        <v>1</v>
      </c>
      <c r="M18" s="94">
        <f>'С-2'!J18</f>
        <v>0.5</v>
      </c>
      <c r="N18" s="94">
        <f>'С-3'!J18</f>
        <v>0</v>
      </c>
      <c r="O18" s="94">
        <f>'С-4'!J18</f>
        <v>2</v>
      </c>
      <c r="P18" s="94">
        <f>'С-5'!J18</f>
        <v>0</v>
      </c>
      <c r="Q18" s="94">
        <f>'С-6'!J18</f>
        <v>0</v>
      </c>
      <c r="R18" s="94">
        <f>'С-7'!J18</f>
        <v>0.5</v>
      </c>
    </row>
    <row r="19" spans="1:18" s="43" customFormat="1" ht="31.5">
      <c r="A19" s="36">
        <f>Команды!A19</f>
        <v>5</v>
      </c>
      <c r="B19" s="16" t="str">
        <f>Команды!B19</f>
        <v>Літвінов І.В. Харківська обл.</v>
      </c>
      <c r="C19" s="17" t="str">
        <f>Команды!C19</f>
        <v>Україна</v>
      </c>
      <c r="D19" s="15">
        <f>Команды!D19</f>
        <v>1</v>
      </c>
      <c r="E19" s="15"/>
      <c r="F19" s="15">
        <f>Команды!F19</f>
        <v>2016</v>
      </c>
      <c r="G19" s="92">
        <f>H19/Судьи!$B$2</f>
        <v>0.8</v>
      </c>
      <c r="H19" s="92">
        <f t="shared" si="0"/>
        <v>4</v>
      </c>
      <c r="I19" s="93">
        <f t="shared" si="1"/>
        <v>6</v>
      </c>
      <c r="J19" s="93">
        <f t="shared" si="2"/>
        <v>0</v>
      </c>
      <c r="K19" s="93">
        <f t="shared" si="3"/>
        <v>2</v>
      </c>
      <c r="L19" s="94">
        <f>'С-1'!J19</f>
        <v>2</v>
      </c>
      <c r="M19" s="94">
        <f>'С-2'!J19</f>
        <v>0.5</v>
      </c>
      <c r="N19" s="94">
        <f>'С-3'!J19</f>
        <v>0.5</v>
      </c>
      <c r="O19" s="94">
        <f>'С-4'!J19</f>
        <v>2</v>
      </c>
      <c r="P19" s="94">
        <f>'С-5'!J19</f>
        <v>1</v>
      </c>
      <c r="Q19" s="94">
        <f>'С-6'!J19</f>
        <v>0</v>
      </c>
      <c r="R19" s="94">
        <f>'С-7'!J19</f>
        <v>0</v>
      </c>
    </row>
    <row r="20" spans="1:18" s="43" customFormat="1" ht="31.5">
      <c r="A20" s="36">
        <f>Команды!A20</f>
        <v>6</v>
      </c>
      <c r="B20" s="16" t="str">
        <f>Команды!B20</f>
        <v>Некрасов С.А. Запорізька обл.</v>
      </c>
      <c r="C20" s="17" t="str">
        <f>Команды!C20</f>
        <v>Україна</v>
      </c>
      <c r="D20" s="15">
        <f>Команды!D20</f>
        <v>1</v>
      </c>
      <c r="E20" s="15"/>
      <c r="F20" s="15">
        <f>Команды!F20</f>
        <v>2016</v>
      </c>
      <c r="G20" s="92">
        <f>H20/Судьи!$B$2</f>
        <v>0.34</v>
      </c>
      <c r="H20" s="92">
        <f t="shared" si="0"/>
        <v>1.7000000000000002</v>
      </c>
      <c r="I20" s="93">
        <f t="shared" si="1"/>
        <v>2.7</v>
      </c>
      <c r="J20" s="93">
        <f t="shared" si="2"/>
        <v>0</v>
      </c>
      <c r="K20" s="93">
        <f t="shared" si="3"/>
        <v>1</v>
      </c>
      <c r="L20" s="94">
        <f>'С-1'!J20</f>
        <v>1</v>
      </c>
      <c r="M20" s="94">
        <f>'С-2'!J20</f>
        <v>0.5</v>
      </c>
      <c r="N20" s="94">
        <f>'С-3'!J20</f>
        <v>0</v>
      </c>
      <c r="O20" s="94">
        <f>'С-4'!J20</f>
        <v>1</v>
      </c>
      <c r="P20" s="94">
        <f>'С-5'!J20</f>
        <v>0</v>
      </c>
      <c r="Q20" s="94">
        <f>'С-6'!J20</f>
        <v>0</v>
      </c>
      <c r="R20" s="94">
        <f>'С-7'!J20</f>
        <v>0.2</v>
      </c>
    </row>
    <row r="21" spans="1:18" ht="31.5">
      <c r="A21" s="36">
        <f>Команды!A21</f>
        <v>7</v>
      </c>
      <c r="B21" s="16" t="str">
        <f>Команды!B21</f>
        <v>Полевий Ю.Б. Хмельницька обл.</v>
      </c>
      <c r="C21" s="17" t="str">
        <f>Команды!C21</f>
        <v>Україна</v>
      </c>
      <c r="D21" s="15">
        <f>Команды!D21</f>
        <v>1</v>
      </c>
      <c r="E21" s="15"/>
      <c r="F21" s="15">
        <f>Команды!F21</f>
        <v>2016</v>
      </c>
      <c r="G21" s="92">
        <f>H21/Судьи!$B$2</f>
        <v>0.64</v>
      </c>
      <c r="H21" s="92">
        <f aca="true" t="shared" si="4" ref="H21:H28">I21-J21-K21</f>
        <v>3.2</v>
      </c>
      <c r="I21" s="93">
        <f t="shared" si="1"/>
        <v>6.2</v>
      </c>
      <c r="J21" s="93">
        <f t="shared" si="2"/>
        <v>0</v>
      </c>
      <c r="K21" s="93">
        <f t="shared" si="3"/>
        <v>3</v>
      </c>
      <c r="L21" s="94">
        <f>'С-1'!J21</f>
        <v>2</v>
      </c>
      <c r="M21" s="94">
        <f>'С-2'!J21</f>
        <v>0.5</v>
      </c>
      <c r="N21" s="94">
        <f>'С-3'!J21</f>
        <v>0.5</v>
      </c>
      <c r="O21" s="94">
        <f>'С-4'!J21</f>
        <v>3</v>
      </c>
      <c r="P21" s="94">
        <f>'С-5'!J21</f>
        <v>0</v>
      </c>
      <c r="Q21" s="94">
        <f>'С-6'!J21</f>
        <v>0</v>
      </c>
      <c r="R21" s="94">
        <f>'С-7'!J21</f>
        <v>0.2</v>
      </c>
    </row>
    <row r="22" spans="1:18" ht="31.5">
      <c r="A22" s="36">
        <f>Команды!A22</f>
        <v>8</v>
      </c>
      <c r="B22" s="16" t="str">
        <f>Команды!B22</f>
        <v>Іванченко Я.І. Дніпропетровська обл.</v>
      </c>
      <c r="C22" s="17" t="str">
        <f>Команды!C22</f>
        <v>Україна</v>
      </c>
      <c r="D22" s="15">
        <f>Команды!D22</f>
        <v>1</v>
      </c>
      <c r="E22" s="15"/>
      <c r="F22" s="15">
        <f>Команды!F22</f>
        <v>2016</v>
      </c>
      <c r="G22" s="92">
        <f>H22/Судьи!$B$2</f>
        <v>0.7</v>
      </c>
      <c r="H22" s="92">
        <f t="shared" si="4"/>
        <v>3.5</v>
      </c>
      <c r="I22" s="93">
        <f t="shared" si="1"/>
        <v>5.5</v>
      </c>
      <c r="J22" s="93">
        <f t="shared" si="2"/>
        <v>0</v>
      </c>
      <c r="K22" s="93">
        <f t="shared" si="3"/>
        <v>2</v>
      </c>
      <c r="L22" s="94">
        <f>'С-1'!J22</f>
        <v>2</v>
      </c>
      <c r="M22" s="94">
        <f>'С-2'!J22</f>
        <v>0.5</v>
      </c>
      <c r="N22" s="94">
        <f>'С-3'!J22</f>
        <v>0</v>
      </c>
      <c r="O22" s="94">
        <f>'С-4'!J22</f>
        <v>2</v>
      </c>
      <c r="P22" s="94">
        <f>'С-5'!J22</f>
        <v>0</v>
      </c>
      <c r="Q22" s="94">
        <f>'С-6'!J22</f>
        <v>0</v>
      </c>
      <c r="R22" s="94">
        <f>'С-7'!J22</f>
        <v>1</v>
      </c>
    </row>
    <row r="23" spans="1:18" ht="31.5">
      <c r="A23" s="36">
        <f>Команды!A23</f>
        <v>9</v>
      </c>
      <c r="B23" s="16" t="str">
        <f>Команды!B23</f>
        <v>Бойко Н.М. Харківська обл.</v>
      </c>
      <c r="C23" s="17" t="str">
        <f>Команды!C23</f>
        <v>Україна</v>
      </c>
      <c r="D23" s="15">
        <f>Команды!D23</f>
        <v>1</v>
      </c>
      <c r="E23" s="15"/>
      <c r="F23" s="15">
        <f>Команды!F23</f>
        <v>2016</v>
      </c>
      <c r="G23" s="92">
        <f>H23/Судьи!$B$2</f>
        <v>0.5</v>
      </c>
      <c r="H23" s="92">
        <f t="shared" si="4"/>
        <v>2.5</v>
      </c>
      <c r="I23" s="93">
        <f t="shared" si="1"/>
        <v>3.5</v>
      </c>
      <c r="J23" s="93">
        <f t="shared" si="2"/>
        <v>0</v>
      </c>
      <c r="K23" s="93">
        <f t="shared" si="3"/>
        <v>1</v>
      </c>
      <c r="L23" s="94">
        <f>'С-1'!J23</f>
        <v>1</v>
      </c>
      <c r="M23" s="94">
        <f>'С-2'!J23</f>
        <v>0.5</v>
      </c>
      <c r="N23" s="94">
        <f>'С-3'!J23</f>
        <v>0.5</v>
      </c>
      <c r="O23" s="94">
        <f>'С-4'!J23</f>
        <v>1</v>
      </c>
      <c r="P23" s="94">
        <f>'С-5'!J23</f>
        <v>0</v>
      </c>
      <c r="Q23" s="94">
        <f>'С-6'!J23</f>
        <v>0</v>
      </c>
      <c r="R23" s="94">
        <f>'С-7'!J23</f>
        <v>0.5</v>
      </c>
    </row>
    <row r="24" spans="1:18" ht="31.5">
      <c r="A24" s="36">
        <f>Команды!A24</f>
        <v>10</v>
      </c>
      <c r="B24" s="16" t="str">
        <f>Команды!B24</f>
        <v>Степанов О.І. Луганська обл.</v>
      </c>
      <c r="C24" s="17" t="str">
        <f>Команды!C24</f>
        <v>Україна</v>
      </c>
      <c r="D24" s="15">
        <f>Команды!D24</f>
        <v>1</v>
      </c>
      <c r="E24" s="15"/>
      <c r="F24" s="15">
        <f>Команды!F24</f>
        <v>2016</v>
      </c>
      <c r="G24" s="92">
        <f>H24/Судьи!$B$2</f>
        <v>1</v>
      </c>
      <c r="H24" s="92">
        <f t="shared" si="4"/>
        <v>5</v>
      </c>
      <c r="I24" s="93">
        <f t="shared" si="1"/>
        <v>8</v>
      </c>
      <c r="J24" s="93">
        <f t="shared" si="2"/>
        <v>0</v>
      </c>
      <c r="K24" s="93">
        <f>MAX(L24:R24)</f>
        <v>3</v>
      </c>
      <c r="L24" s="94">
        <f>'С-1'!J24</f>
        <v>2</v>
      </c>
      <c r="M24" s="94">
        <f>'С-2'!J24</f>
        <v>0.5</v>
      </c>
      <c r="N24" s="94">
        <f>'С-3'!J24</f>
        <v>0.5</v>
      </c>
      <c r="O24" s="94">
        <f>'С-4'!J24</f>
        <v>3</v>
      </c>
      <c r="P24" s="94">
        <f>'С-5'!J24</f>
        <v>0</v>
      </c>
      <c r="Q24" s="94">
        <f>'С-6'!J24</f>
        <v>0</v>
      </c>
      <c r="R24" s="94">
        <f>'С-7'!J24</f>
        <v>2</v>
      </c>
    </row>
    <row r="25" spans="1:18" ht="20.25" hidden="1">
      <c r="A25" s="36">
        <f>Команды!A25</f>
        <v>11</v>
      </c>
      <c r="B25" s="16">
        <f>Команды!B25</f>
        <v>0</v>
      </c>
      <c r="C25" s="17" t="str">
        <f>Команды!C25</f>
        <v>Україна</v>
      </c>
      <c r="D25" s="15">
        <f>Команды!D25</f>
        <v>1</v>
      </c>
      <c r="E25" s="15"/>
      <c r="F25" s="15">
        <f>Команды!F25</f>
        <v>0</v>
      </c>
      <c r="G25" s="24">
        <f>H25/Судьи!$B$2</f>
        <v>0</v>
      </c>
      <c r="H25" s="24">
        <f t="shared" si="4"/>
        <v>0</v>
      </c>
      <c r="I25" s="85">
        <f>SUM(L25:Q25)</f>
        <v>0</v>
      </c>
      <c r="J25" s="85">
        <f>MIN(L25:Q25)</f>
        <v>0</v>
      </c>
      <c r="K25" s="85">
        <f>MAX(L25:Q25)</f>
        <v>0</v>
      </c>
      <c r="L25" s="84">
        <f>'С-1'!J25</f>
        <v>0</v>
      </c>
      <c r="M25" s="84">
        <f>'С-2'!J25</f>
        <v>0</v>
      </c>
      <c r="N25" s="84">
        <f>'С-3'!J25</f>
        <v>0</v>
      </c>
      <c r="O25" s="84">
        <f>'С-4'!J25</f>
        <v>0</v>
      </c>
      <c r="P25" s="84">
        <f>'С-5'!J25</f>
        <v>0</v>
      </c>
      <c r="Q25" s="84">
        <f>'С-6'!J25</f>
        <v>0</v>
      </c>
      <c r="R25" s="84">
        <f>'С-7'!J25</f>
        <v>0</v>
      </c>
    </row>
    <row r="26" spans="1:18" ht="20.25" hidden="1">
      <c r="A26" s="36">
        <f>Команды!A26</f>
        <v>12</v>
      </c>
      <c r="B26" s="16">
        <f>Команды!B26</f>
        <v>0</v>
      </c>
      <c r="C26" s="17" t="str">
        <f>Команды!C26</f>
        <v>Україна</v>
      </c>
      <c r="D26" s="15">
        <f>Команды!D26</f>
        <v>1</v>
      </c>
      <c r="E26" s="15"/>
      <c r="F26" s="15">
        <f>Команды!F26</f>
        <v>0</v>
      </c>
      <c r="G26" s="24">
        <f>H26/Судьи!$B$2</f>
        <v>0</v>
      </c>
      <c r="H26" s="24">
        <f t="shared" si="4"/>
        <v>0</v>
      </c>
      <c r="I26" s="85">
        <f>SUM(L26:Q26)</f>
        <v>0</v>
      </c>
      <c r="J26" s="85">
        <f>MIN(L26:Q26)</f>
        <v>0</v>
      </c>
      <c r="K26" s="85">
        <f>MAX(L26:Q26)</f>
        <v>0</v>
      </c>
      <c r="L26" s="84">
        <f>'С-1'!J26</f>
        <v>0</v>
      </c>
      <c r="M26" s="84">
        <f>'С-2'!J26</f>
        <v>0</v>
      </c>
      <c r="N26" s="84">
        <f>'С-3'!J26</f>
        <v>0</v>
      </c>
      <c r="O26" s="84">
        <f>'С-4'!J26</f>
        <v>0</v>
      </c>
      <c r="P26" s="84">
        <f>'С-5'!J26</f>
        <v>0</v>
      </c>
      <c r="Q26" s="84">
        <f>'С-6'!J26</f>
        <v>0</v>
      </c>
      <c r="R26" s="84">
        <f>'С-7'!J26</f>
        <v>0</v>
      </c>
    </row>
    <row r="27" spans="1:18" ht="20.25" hidden="1">
      <c r="A27" s="36">
        <f>Команды!A27</f>
        <v>13</v>
      </c>
      <c r="B27" s="16">
        <f>Команды!B27</f>
        <v>0</v>
      </c>
      <c r="C27" s="17" t="str">
        <f>Команды!C27</f>
        <v>Україна</v>
      </c>
      <c r="D27" s="15">
        <f>Команды!D27</f>
        <v>1</v>
      </c>
      <c r="E27" s="15"/>
      <c r="F27" s="15">
        <f>Команды!F27</f>
        <v>0</v>
      </c>
      <c r="G27" s="24">
        <f>H27/Судьи!$B$2</f>
        <v>0</v>
      </c>
      <c r="H27" s="24">
        <f t="shared" si="4"/>
        <v>0</v>
      </c>
      <c r="I27" s="85">
        <f>SUM(L27:Q27)</f>
        <v>0</v>
      </c>
      <c r="J27" s="85">
        <f>MIN(L27:Q27)</f>
        <v>0</v>
      </c>
      <c r="K27" s="85">
        <f>MAX(L27:Q27)</f>
        <v>0</v>
      </c>
      <c r="L27" s="84">
        <f>'С-1'!J27</f>
        <v>0</v>
      </c>
      <c r="M27" s="84">
        <f>'С-2'!J27</f>
        <v>0</v>
      </c>
      <c r="N27" s="84">
        <f>'С-3'!J27</f>
        <v>0</v>
      </c>
      <c r="O27" s="84">
        <f>'С-4'!J27</f>
        <v>0</v>
      </c>
      <c r="P27" s="84">
        <f>'С-5'!J27</f>
        <v>0</v>
      </c>
      <c r="Q27" s="84">
        <f>'С-6'!J27</f>
        <v>0</v>
      </c>
      <c r="R27" s="84">
        <f>'С-7'!J27</f>
        <v>0</v>
      </c>
    </row>
    <row r="28" spans="1:18" ht="20.25" hidden="1">
      <c r="A28" s="36">
        <f>Команды!A28</f>
        <v>14</v>
      </c>
      <c r="B28" s="16">
        <f>Команды!B28</f>
        <v>0</v>
      </c>
      <c r="C28" s="17" t="str">
        <f>Команды!C28</f>
        <v>Україна</v>
      </c>
      <c r="D28" s="15">
        <f>Команды!D28</f>
        <v>1</v>
      </c>
      <c r="E28" s="15"/>
      <c r="F28" s="15">
        <f>Команды!F28</f>
        <v>0</v>
      </c>
      <c r="G28" s="24">
        <f>H28/Судьи!$B$2</f>
        <v>0</v>
      </c>
      <c r="H28" s="24">
        <f t="shared" si="4"/>
        <v>0</v>
      </c>
      <c r="I28" s="85">
        <f>SUM(L28:Q28)</f>
        <v>0</v>
      </c>
      <c r="J28" s="85">
        <f>MIN(L28:Q28)</f>
        <v>0</v>
      </c>
      <c r="K28" s="85">
        <f>MAX(L28:Q28)</f>
        <v>0</v>
      </c>
      <c r="L28" s="84">
        <f>'С-1'!J28</f>
        <v>0</v>
      </c>
      <c r="M28" s="84">
        <f>'С-2'!J28</f>
        <v>0</v>
      </c>
      <c r="N28" s="84">
        <f>'С-3'!J28</f>
        <v>0</v>
      </c>
      <c r="O28" s="84">
        <f>'С-4'!J28</f>
        <v>0</v>
      </c>
      <c r="P28" s="84">
        <f>'С-5'!J28</f>
        <v>0</v>
      </c>
      <c r="Q28" s="84">
        <f>'С-6'!J28</f>
        <v>0</v>
      </c>
      <c r="R28" s="84">
        <f>'С-7'!J28</f>
        <v>0</v>
      </c>
    </row>
    <row r="30" spans="2:4" ht="18">
      <c r="B30" s="6" t="s">
        <v>11</v>
      </c>
      <c r="C30" s="33" t="str">
        <f>Судьи!C5</f>
        <v>Александров О.В. Кіровоградська ОФСТ</v>
      </c>
      <c r="D30" s="35"/>
    </row>
    <row r="31" spans="3:4" ht="15">
      <c r="C31" s="33" t="str">
        <f>Судьи!C6</f>
        <v>Васильєв О.Ю. ВП «ФСТ Харківської області»</v>
      </c>
      <c r="D31" s="35"/>
    </row>
    <row r="32" spans="3:4" ht="15">
      <c r="C32" s="33" t="str">
        <f>Судьи!C7</f>
        <v>Желтоноженко А.П. ВП «ФСТ Харківської області»</v>
      </c>
      <c r="D32" s="35"/>
    </row>
    <row r="33" spans="3:4" ht="15">
      <c r="C33" s="33" t="str">
        <f>Судьи!C8</f>
        <v>Корчагін В.В. Кіровоградська ОФСТ</v>
      </c>
      <c r="D33" s="35"/>
    </row>
    <row r="34" spans="3:4" ht="15">
      <c r="C34" s="33" t="str">
        <f>Судьи!C9</f>
        <v>Молодцов Ф.В. Одеська ОФСТ</v>
      </c>
      <c r="D34" s="35"/>
    </row>
    <row r="35" spans="3:4" ht="15">
      <c r="C35" s="33" t="str">
        <f>Судьи!C10</f>
        <v>Нестеров В.В. ВП «Запорізька ОФСТ»</v>
      </c>
      <c r="D35" s="35"/>
    </row>
    <row r="36" spans="3:4" ht="15">
      <c r="C36" s="33" t="str">
        <f>Судьи!C11</f>
        <v>Усенко А.В. ВП «Сумська ОФСТ»</v>
      </c>
      <c r="D36" s="35"/>
    </row>
    <row r="37" spans="3:4" ht="15" hidden="1">
      <c r="C37" s="33">
        <f>Судьи!C12</f>
        <v>0</v>
      </c>
      <c r="D37" s="35"/>
    </row>
    <row r="38" spans="3:4" ht="15" hidden="1">
      <c r="C38" s="33">
        <f>Судьи!C13</f>
        <v>0</v>
      </c>
      <c r="D38" s="35"/>
    </row>
    <row r="39" spans="3:4" ht="15" hidden="1">
      <c r="C39" s="33">
        <f>Судьи!C14</f>
        <v>0</v>
      </c>
      <c r="D39" s="35"/>
    </row>
    <row r="40" spans="3:4" ht="15" hidden="1">
      <c r="C40" s="33">
        <f>Судьи!C15</f>
        <v>0</v>
      </c>
      <c r="D40" s="35"/>
    </row>
    <row r="41" spans="3:4" ht="15" hidden="1">
      <c r="C41" s="33"/>
      <c r="D41" s="35"/>
    </row>
    <row r="42" ht="15" hidden="1">
      <c r="C42" s="33"/>
    </row>
    <row r="43" ht="12.75" hidden="1"/>
    <row r="44" spans="2:4" ht="15" hidden="1">
      <c r="B44" s="33" t="s">
        <v>35</v>
      </c>
      <c r="C44" s="33">
        <f>Судьи!B18</f>
        <v>0</v>
      </c>
      <c r="D44" s="34"/>
    </row>
    <row r="46" spans="2:4" ht="15">
      <c r="B46" s="33" t="s">
        <v>41</v>
      </c>
      <c r="C46" s="33" t="str">
        <f>Судьи!B19</f>
        <v>Каніщев Є.О. (Україна, Харків, С1К, МС)</v>
      </c>
      <c r="D46" s="34"/>
    </row>
    <row r="47" spans="2:4" ht="15">
      <c r="B47" s="33" t="s">
        <v>36</v>
      </c>
      <c r="C47" s="33" t="str">
        <f>Судьи!B20</f>
        <v>Голубєв  О.В. (Україна, Харків, С2К, МС)</v>
      </c>
      <c r="D47" s="34"/>
    </row>
    <row r="49" ht="12.75">
      <c r="F49" s="7"/>
    </row>
  </sheetData>
  <sheetProtection/>
  <mergeCells count="32">
    <mergeCell ref="A1:B4"/>
    <mergeCell ref="C1:F4"/>
    <mergeCell ref="A5:B5"/>
    <mergeCell ref="C5:F5"/>
    <mergeCell ref="A9:F9"/>
    <mergeCell ref="J12:J13"/>
    <mergeCell ref="F10:F13"/>
    <mergeCell ref="K12:K13"/>
    <mergeCell ref="C10:C13"/>
    <mergeCell ref="G10:Q11"/>
    <mergeCell ref="R12:R13"/>
    <mergeCell ref="A6:B6"/>
    <mergeCell ref="C6:F6"/>
    <mergeCell ref="A10:A13"/>
    <mergeCell ref="B10:B13"/>
    <mergeCell ref="E11:E13"/>
    <mergeCell ref="D10:E10"/>
    <mergeCell ref="A7:B7"/>
    <mergeCell ref="C7:F7"/>
    <mergeCell ref="D11:D13"/>
    <mergeCell ref="A8:B8"/>
    <mergeCell ref="C8:F8"/>
    <mergeCell ref="Q12:Q13"/>
    <mergeCell ref="D14:P14"/>
    <mergeCell ref="M12:M13"/>
    <mergeCell ref="O12:O13"/>
    <mergeCell ref="P12:P13"/>
    <mergeCell ref="H12:H13"/>
    <mergeCell ref="L12:L13"/>
    <mergeCell ref="I12:I13"/>
    <mergeCell ref="N12:N13"/>
    <mergeCell ref="G12:G13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49"/>
  <sheetViews>
    <sheetView zoomScale="75" zoomScaleNormal="75" zoomScalePageLayoutView="0" workbookViewId="0" topLeftCell="A10">
      <selection activeCell="B10" sqref="B10:B13"/>
    </sheetView>
  </sheetViews>
  <sheetFormatPr defaultColWidth="9.00390625" defaultRowHeight="12.75"/>
  <cols>
    <col min="1" max="1" width="3.75390625" style="0" customWidth="1"/>
    <col min="2" max="2" width="29.00390625" style="0" customWidth="1"/>
    <col min="3" max="3" width="32.875" style="0" customWidth="1"/>
    <col min="4" max="4" width="7.125" style="0" bestFit="1" customWidth="1"/>
    <col min="5" max="5" width="7.125" style="0" customWidth="1"/>
    <col min="6" max="11" width="13.75390625" style="0" customWidth="1"/>
    <col min="12" max="16" width="8.375" style="0" customWidth="1"/>
    <col min="17" max="18" width="8.375" style="1" customWidth="1"/>
    <col min="19" max="16384" width="9.125" style="1" customWidth="1"/>
  </cols>
  <sheetData>
    <row r="1" spans="1:16" ht="12.75" customHeight="1">
      <c r="A1" s="150" t="s">
        <v>0</v>
      </c>
      <c r="B1" s="151"/>
      <c r="C1" s="153" t="str">
        <f>Команды!C1</f>
        <v>Федерація спортивного туризму України</v>
      </c>
      <c r="D1" s="153"/>
      <c r="E1" s="154"/>
      <c r="F1" s="155"/>
      <c r="G1" s="22"/>
      <c r="H1" s="22"/>
      <c r="I1" s="22"/>
      <c r="J1" s="22"/>
      <c r="K1" s="22"/>
      <c r="L1" s="14"/>
      <c r="M1" s="14"/>
      <c r="N1" s="14"/>
      <c r="O1" s="14"/>
      <c r="P1" s="14"/>
    </row>
    <row r="2" spans="1:16" ht="12.75" customHeight="1">
      <c r="A2" s="152"/>
      <c r="B2" s="104"/>
      <c r="C2" s="140"/>
      <c r="D2" s="140"/>
      <c r="E2" s="140"/>
      <c r="F2" s="156"/>
      <c r="G2" s="18"/>
      <c r="H2" s="18"/>
      <c r="I2" s="18"/>
      <c r="J2" s="18"/>
      <c r="K2" s="18"/>
      <c r="L2" s="1"/>
      <c r="M2" s="1"/>
      <c r="N2" s="1"/>
      <c r="O2" s="1"/>
      <c r="P2" s="1"/>
    </row>
    <row r="3" spans="1:16" ht="12.75" customHeight="1">
      <c r="A3" s="152"/>
      <c r="B3" s="104"/>
      <c r="C3" s="140"/>
      <c r="D3" s="140"/>
      <c r="E3" s="140"/>
      <c r="F3" s="156"/>
      <c r="G3" s="18"/>
      <c r="H3" s="18"/>
      <c r="I3" s="18"/>
      <c r="J3" s="18"/>
      <c r="K3" s="18"/>
      <c r="L3" s="1"/>
      <c r="M3" s="1"/>
      <c r="N3" s="1"/>
      <c r="O3" s="1"/>
      <c r="P3" s="1"/>
    </row>
    <row r="4" spans="1:16" ht="12.75" customHeight="1">
      <c r="A4" s="152"/>
      <c r="B4" s="104"/>
      <c r="C4" s="140"/>
      <c r="D4" s="140"/>
      <c r="E4" s="140"/>
      <c r="F4" s="156"/>
      <c r="G4" s="18"/>
      <c r="H4" s="18"/>
      <c r="I4" s="18"/>
      <c r="J4" s="18"/>
      <c r="K4" s="18"/>
      <c r="L4" s="1"/>
      <c r="M4" s="1"/>
      <c r="N4" s="1"/>
      <c r="O4" s="1"/>
      <c r="P4" s="1"/>
    </row>
    <row r="5" spans="1:16" ht="15.75">
      <c r="A5" s="157" t="str">
        <f>Команды!A5</f>
        <v>Ранг соревнований</v>
      </c>
      <c r="B5" s="103"/>
      <c r="C5" s="103" t="str">
        <f>Команды!C5</f>
        <v>Всеукраїнські змагання зі спортивних походів 2016 (вело, 1-3 к.с.)</v>
      </c>
      <c r="D5" s="103"/>
      <c r="E5" s="103"/>
      <c r="F5" s="158"/>
      <c r="G5" s="19"/>
      <c r="H5" s="19"/>
      <c r="I5" s="19"/>
      <c r="J5" s="19"/>
      <c r="K5" s="19"/>
      <c r="L5" s="1"/>
      <c r="M5" s="1"/>
      <c r="N5" s="1"/>
      <c r="O5" s="1"/>
      <c r="P5" s="1"/>
    </row>
    <row r="6" spans="1:16" ht="16.5" customHeight="1">
      <c r="A6" s="157" t="str">
        <f>Команды!A6</f>
        <v>Вид программы</v>
      </c>
      <c r="B6" s="103"/>
      <c r="C6" s="133" t="str">
        <f>Команды!C6</f>
        <v>Спортивные маршруты 1к.с.</v>
      </c>
      <c r="D6" s="133"/>
      <c r="E6" s="133"/>
      <c r="F6" s="161"/>
      <c r="G6" s="20"/>
      <c r="H6" s="20"/>
      <c r="I6" s="20"/>
      <c r="J6" s="20"/>
      <c r="K6" s="20"/>
      <c r="L6" s="1"/>
      <c r="M6" s="1"/>
      <c r="N6" s="1"/>
      <c r="O6" s="1"/>
      <c r="P6" s="1"/>
    </row>
    <row r="7" spans="1:16" ht="15.75">
      <c r="A7" s="157" t="str">
        <f>Команды!A7</f>
        <v>Дисциплина</v>
      </c>
      <c r="B7" s="103"/>
      <c r="C7" s="103" t="str">
        <f>Команды!C7</f>
        <v>Маршрут велосипедный</v>
      </c>
      <c r="D7" s="103"/>
      <c r="E7" s="103"/>
      <c r="F7" s="158"/>
      <c r="G7" s="19"/>
      <c r="H7" s="19"/>
      <c r="I7" s="19"/>
      <c r="J7" s="19"/>
      <c r="K7" s="19"/>
      <c r="L7" s="1"/>
      <c r="M7" s="1"/>
      <c r="N7" s="1"/>
      <c r="O7" s="1"/>
      <c r="P7" s="1"/>
    </row>
    <row r="8" spans="1:16" ht="15.75">
      <c r="A8" s="157" t="str">
        <f>Команды!A8</f>
        <v>ПОКАЗАТЕЛЬ</v>
      </c>
      <c r="B8" s="103"/>
      <c r="C8" s="103" t="s">
        <v>8</v>
      </c>
      <c r="D8" s="103"/>
      <c r="E8" s="103"/>
      <c r="F8" s="158"/>
      <c r="G8" s="19"/>
      <c r="H8" s="19"/>
      <c r="I8" s="19"/>
      <c r="J8" s="19"/>
      <c r="K8" s="19"/>
      <c r="L8" s="1"/>
      <c r="M8" s="1"/>
      <c r="N8" s="1"/>
      <c r="O8" s="1"/>
      <c r="P8" s="1"/>
    </row>
    <row r="9" spans="1:16" ht="21" customHeight="1">
      <c r="A9" s="159" t="str">
        <f>Команды!A9</f>
        <v>ПРЕДВАРИТЕЛЬНЫЙ ПРОТОКОЛ</v>
      </c>
      <c r="B9" s="98"/>
      <c r="C9" s="98"/>
      <c r="D9" s="98"/>
      <c r="E9" s="98"/>
      <c r="F9" s="160"/>
      <c r="G9" s="21"/>
      <c r="H9" s="21"/>
      <c r="I9" s="21"/>
      <c r="J9" s="21"/>
      <c r="K9" s="21"/>
      <c r="L9" s="1"/>
      <c r="M9" s="1"/>
      <c r="N9" s="1"/>
      <c r="O9" s="1"/>
      <c r="P9" s="1"/>
    </row>
    <row r="10" spans="1:17" ht="15" customHeight="1">
      <c r="A10" s="141" t="str">
        <f>Команды!A10</f>
        <v>№</v>
      </c>
      <c r="B10" s="101" t="str">
        <f>Команды!B10</f>
        <v>Руководитель
(Ф.И.О., регион) </v>
      </c>
      <c r="C10" s="101" t="str">
        <f>Команды!C10</f>
        <v>Маршрут</v>
      </c>
      <c r="D10" s="100" t="str">
        <f>Команды!D10</f>
        <v>КС </v>
      </c>
      <c r="E10" s="100"/>
      <c r="F10" s="100" t="str">
        <f>Команды!F10</f>
        <v>Сроки</v>
      </c>
      <c r="G10" s="100" t="s">
        <v>66</v>
      </c>
      <c r="H10" s="100"/>
      <c r="I10" s="100"/>
      <c r="J10" s="100"/>
      <c r="K10" s="100"/>
      <c r="L10" s="100"/>
      <c r="M10" s="100"/>
      <c r="N10" s="100"/>
      <c r="O10" s="100"/>
      <c r="P10" s="100"/>
      <c r="Q10" s="189"/>
    </row>
    <row r="11" spans="1:17" s="44" customFormat="1" ht="38.25" customHeight="1">
      <c r="A11" s="141"/>
      <c r="B11" s="101"/>
      <c r="C11" s="101"/>
      <c r="D11" s="188" t="str">
        <f>Команды!D11</f>
        <v>заявл.</v>
      </c>
      <c r="E11" s="188" t="str">
        <f>Команды!E11</f>
        <v>факт.</v>
      </c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89"/>
    </row>
    <row r="12" spans="1:18" s="44" customFormat="1" ht="13.5" customHeight="1">
      <c r="A12" s="141"/>
      <c r="B12" s="101"/>
      <c r="C12" s="101"/>
      <c r="D12" s="188"/>
      <c r="E12" s="188"/>
      <c r="F12" s="100"/>
      <c r="G12" s="100" t="s">
        <v>34</v>
      </c>
      <c r="H12" s="143" t="s">
        <v>33</v>
      </c>
      <c r="I12" s="100" t="s">
        <v>9</v>
      </c>
      <c r="J12" s="100" t="s">
        <v>30</v>
      </c>
      <c r="K12" s="100" t="s">
        <v>31</v>
      </c>
      <c r="L12" s="147" t="str">
        <f>Судьи!B5</f>
        <v>Александров Олександр Вікторович</v>
      </c>
      <c r="M12" s="147" t="str">
        <f>Судьи!B6</f>
        <v>Васильєв Олексій Юрійович</v>
      </c>
      <c r="N12" s="147" t="str">
        <f>Судьи!B7</f>
        <v>Желтоноженко Андрій Петрович</v>
      </c>
      <c r="O12" s="147" t="str">
        <f>Судьи!B8</f>
        <v>Корчагін Валерій Володимирович</v>
      </c>
      <c r="P12" s="148" t="str">
        <f>Судьи!B9</f>
        <v>Молодцов Федір Васильович</v>
      </c>
      <c r="Q12" s="148" t="str">
        <f>Судьи!B10</f>
        <v>Нестеров Владислав Володимирович</v>
      </c>
      <c r="R12" s="148" t="str">
        <f>Судьи!B11</f>
        <v>Усенко Андрій Вікторович</v>
      </c>
    </row>
    <row r="13" spans="1:18" s="43" customFormat="1" ht="55.5" customHeight="1">
      <c r="A13" s="141"/>
      <c r="B13" s="101"/>
      <c r="C13" s="101"/>
      <c r="D13" s="188"/>
      <c r="E13" s="188"/>
      <c r="F13" s="100"/>
      <c r="G13" s="100"/>
      <c r="H13" s="143"/>
      <c r="I13" s="100"/>
      <c r="J13" s="100"/>
      <c r="K13" s="100"/>
      <c r="L13" s="147"/>
      <c r="M13" s="147"/>
      <c r="N13" s="147"/>
      <c r="O13" s="147"/>
      <c r="P13" s="146"/>
      <c r="Q13" s="146"/>
      <c r="R13" s="146"/>
    </row>
    <row r="14" spans="1:16" s="4" customFormat="1" ht="21.75" customHeight="1">
      <c r="A14" s="45"/>
      <c r="B14" s="46"/>
      <c r="C14" s="47" t="str">
        <f>Команды!C14</f>
        <v>Маршруты 1 к.с.</v>
      </c>
      <c r="D14" s="144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</row>
    <row r="15" spans="1:18" ht="31.5">
      <c r="A15" s="36">
        <f>Команды!A15</f>
        <v>1</v>
      </c>
      <c r="B15" s="16" t="str">
        <f>Команды!B15</f>
        <v>Нечепоренко А.С. Харківська обл.</v>
      </c>
      <c r="C15" s="17" t="str">
        <f>Команды!C15</f>
        <v>Україна</v>
      </c>
      <c r="D15" s="15">
        <f>Команды!D15</f>
        <v>1</v>
      </c>
      <c r="E15" s="15"/>
      <c r="F15" s="15">
        <f>Команды!F15</f>
        <v>2016</v>
      </c>
      <c r="G15" s="92">
        <f>H15/Судьи!$B$2</f>
        <v>1.7</v>
      </c>
      <c r="H15" s="92">
        <f aca="true" t="shared" si="0" ref="H15:H21">I15-J15-K15</f>
        <v>8.5</v>
      </c>
      <c r="I15" s="93">
        <f>SUM(L15:R15)</f>
        <v>13.5</v>
      </c>
      <c r="J15" s="93">
        <f>MIN(L15:R15)</f>
        <v>1</v>
      </c>
      <c r="K15" s="93">
        <f>MAX(L15:R15)</f>
        <v>4</v>
      </c>
      <c r="L15" s="94">
        <f>'С-1'!K15</f>
        <v>4</v>
      </c>
      <c r="M15" s="94">
        <f>'С-2'!K15</f>
        <v>1</v>
      </c>
      <c r="N15" s="94">
        <f>'С-3'!K15</f>
        <v>1.5</v>
      </c>
      <c r="O15" s="94">
        <f>'С-4'!K15</f>
        <v>1</v>
      </c>
      <c r="P15" s="94">
        <f>'С-5'!K15</f>
        <v>2</v>
      </c>
      <c r="Q15" s="94">
        <f>'С-6'!K15</f>
        <v>1</v>
      </c>
      <c r="R15" s="94">
        <f>'С-7'!K15</f>
        <v>3</v>
      </c>
    </row>
    <row r="16" spans="1:18" ht="31.5">
      <c r="A16" s="36">
        <f>Команды!A16</f>
        <v>2</v>
      </c>
      <c r="B16" s="16" t="str">
        <f>Команды!B16</f>
        <v>Тянькіна О.П. Одеська обл.</v>
      </c>
      <c r="C16" s="17" t="str">
        <f>Команды!C16</f>
        <v>Україна</v>
      </c>
      <c r="D16" s="15">
        <f>Команды!D16</f>
        <v>1</v>
      </c>
      <c r="E16" s="15"/>
      <c r="F16" s="15">
        <f>Команды!F16</f>
        <v>2016</v>
      </c>
      <c r="G16" s="92">
        <f>H16/Судьи!$B$2</f>
        <v>1.9</v>
      </c>
      <c r="H16" s="92">
        <f t="shared" si="0"/>
        <v>9.5</v>
      </c>
      <c r="I16" s="93">
        <f aca="true" t="shared" si="1" ref="I16:I24">SUM(L16:R16)</f>
        <v>13.5</v>
      </c>
      <c r="J16" s="93">
        <f aca="true" t="shared" si="2" ref="J16:J24">MIN(L16:R16)</f>
        <v>0</v>
      </c>
      <c r="K16" s="93">
        <f aca="true" t="shared" si="3" ref="K16:K23">MAX(L16:R16)</f>
        <v>4</v>
      </c>
      <c r="L16" s="94">
        <f>'С-1'!K16</f>
        <v>0</v>
      </c>
      <c r="M16" s="94">
        <f>'С-2'!K16</f>
        <v>3</v>
      </c>
      <c r="N16" s="94">
        <f>'С-3'!K16</f>
        <v>2.5</v>
      </c>
      <c r="O16" s="94">
        <f>'С-4'!K16</f>
        <v>0</v>
      </c>
      <c r="P16" s="94">
        <f>'С-5'!K16</f>
        <v>3</v>
      </c>
      <c r="Q16" s="94">
        <f>'С-6'!K16</f>
        <v>1</v>
      </c>
      <c r="R16" s="94">
        <f>'С-7'!K16</f>
        <v>4</v>
      </c>
    </row>
    <row r="17" spans="1:18" ht="31.5">
      <c r="A17" s="36">
        <f>Команды!A17</f>
        <v>3</v>
      </c>
      <c r="B17" s="16" t="str">
        <f>Команды!B17</f>
        <v>Савчук Н.П. Одеська обл.</v>
      </c>
      <c r="C17" s="17" t="str">
        <f>Команды!C17</f>
        <v>Молдова</v>
      </c>
      <c r="D17" s="15">
        <f>Команды!D17</f>
        <v>1</v>
      </c>
      <c r="E17" s="15"/>
      <c r="F17" s="15">
        <f>Команды!F17</f>
        <v>2016</v>
      </c>
      <c r="G17" s="92">
        <f>H17/Судьи!$B$2</f>
        <v>0.9</v>
      </c>
      <c r="H17" s="92">
        <f t="shared" si="0"/>
        <v>4.5</v>
      </c>
      <c r="I17" s="93">
        <f t="shared" si="1"/>
        <v>7.5</v>
      </c>
      <c r="J17" s="93">
        <f t="shared" si="2"/>
        <v>0</v>
      </c>
      <c r="K17" s="93">
        <f t="shared" si="3"/>
        <v>3</v>
      </c>
      <c r="L17" s="94">
        <f>'С-1'!K17</f>
        <v>0</v>
      </c>
      <c r="M17" s="94">
        <f>'С-2'!K17</f>
        <v>2</v>
      </c>
      <c r="N17" s="94">
        <f>'С-3'!K17</f>
        <v>0</v>
      </c>
      <c r="O17" s="94">
        <f>'С-4'!K17</f>
        <v>0</v>
      </c>
      <c r="P17" s="94">
        <f>'С-5'!K17</f>
        <v>2.5</v>
      </c>
      <c r="Q17" s="94">
        <f>'С-6'!K17</f>
        <v>0</v>
      </c>
      <c r="R17" s="94">
        <f>'С-7'!K17</f>
        <v>3</v>
      </c>
    </row>
    <row r="18" spans="1:18" s="43" customFormat="1" ht="31.5">
      <c r="A18" s="36">
        <f>Команды!A18</f>
        <v>4</v>
      </c>
      <c r="B18" s="16" t="str">
        <f>Команды!B18</f>
        <v>Носко М.А. Харківська обл.</v>
      </c>
      <c r="C18" s="17" t="str">
        <f>Команды!C18</f>
        <v>Україна</v>
      </c>
      <c r="D18" s="15">
        <f>Команды!D18</f>
        <v>1</v>
      </c>
      <c r="E18" s="15"/>
      <c r="F18" s="15">
        <f>Команды!F18</f>
        <v>2016</v>
      </c>
      <c r="G18" s="92">
        <f>H18/Судьи!$B$2</f>
        <v>0.2</v>
      </c>
      <c r="H18" s="92">
        <f t="shared" si="0"/>
        <v>1</v>
      </c>
      <c r="I18" s="93">
        <f t="shared" si="1"/>
        <v>3</v>
      </c>
      <c r="J18" s="93">
        <f t="shared" si="2"/>
        <v>0</v>
      </c>
      <c r="K18" s="93">
        <f t="shared" si="3"/>
        <v>2</v>
      </c>
      <c r="L18" s="94">
        <f>'С-1'!K18</f>
        <v>0</v>
      </c>
      <c r="M18" s="94">
        <f>'С-2'!K18</f>
        <v>1</v>
      </c>
      <c r="N18" s="94">
        <f>'С-3'!K18</f>
        <v>0</v>
      </c>
      <c r="O18" s="94">
        <f>'С-4'!K18</f>
        <v>0</v>
      </c>
      <c r="P18" s="94">
        <f>'С-5'!K18</f>
        <v>2</v>
      </c>
      <c r="Q18" s="94">
        <f>'С-6'!K18</f>
        <v>0</v>
      </c>
      <c r="R18" s="94">
        <f>'С-7'!K18</f>
        <v>0</v>
      </c>
    </row>
    <row r="19" spans="1:18" s="43" customFormat="1" ht="31.5">
      <c r="A19" s="36">
        <f>Команды!A19</f>
        <v>5</v>
      </c>
      <c r="B19" s="16" t="str">
        <f>Команды!B19</f>
        <v>Літвінов І.В. Харківська обл.</v>
      </c>
      <c r="C19" s="17" t="str">
        <f>Команды!C19</f>
        <v>Україна</v>
      </c>
      <c r="D19" s="15">
        <f>Команды!D19</f>
        <v>1</v>
      </c>
      <c r="E19" s="15"/>
      <c r="F19" s="15">
        <f>Команды!F19</f>
        <v>2016</v>
      </c>
      <c r="G19" s="92">
        <f>H19/Судьи!$B$2</f>
        <v>0.2</v>
      </c>
      <c r="H19" s="92">
        <f t="shared" si="0"/>
        <v>1</v>
      </c>
      <c r="I19" s="93">
        <f t="shared" si="1"/>
        <v>2</v>
      </c>
      <c r="J19" s="93">
        <f t="shared" si="2"/>
        <v>-2</v>
      </c>
      <c r="K19" s="93">
        <f t="shared" si="3"/>
        <v>3</v>
      </c>
      <c r="L19" s="94">
        <f>'С-1'!K19</f>
        <v>0</v>
      </c>
      <c r="M19" s="94">
        <f>'С-2'!K19</f>
        <v>1</v>
      </c>
      <c r="N19" s="94">
        <f>'С-3'!K19</f>
        <v>-2</v>
      </c>
      <c r="O19" s="94">
        <f>'С-4'!K19</f>
        <v>0</v>
      </c>
      <c r="P19" s="94">
        <f>'С-5'!K19</f>
        <v>3</v>
      </c>
      <c r="Q19" s="94">
        <f>'С-6'!K19</f>
        <v>0</v>
      </c>
      <c r="R19" s="94">
        <f>'С-7'!K19</f>
        <v>0</v>
      </c>
    </row>
    <row r="20" spans="1:18" s="43" customFormat="1" ht="31.5">
      <c r="A20" s="36">
        <f>Команды!A20</f>
        <v>6</v>
      </c>
      <c r="B20" s="16" t="str">
        <f>Команды!B20</f>
        <v>Некрасов С.А. Запорізька обл.</v>
      </c>
      <c r="C20" s="17" t="str">
        <f>Команды!C20</f>
        <v>Україна</v>
      </c>
      <c r="D20" s="15">
        <f>Команды!D20</f>
        <v>1</v>
      </c>
      <c r="E20" s="15"/>
      <c r="F20" s="15">
        <f>Команды!F20</f>
        <v>2016</v>
      </c>
      <c r="G20" s="92">
        <f>H20/Судьи!$B$2</f>
        <v>0.2</v>
      </c>
      <c r="H20" s="92">
        <f t="shared" si="0"/>
        <v>1</v>
      </c>
      <c r="I20" s="93">
        <f t="shared" si="1"/>
        <v>1</v>
      </c>
      <c r="J20" s="93">
        <f t="shared" si="2"/>
        <v>-1</v>
      </c>
      <c r="K20" s="93">
        <f t="shared" si="3"/>
        <v>1</v>
      </c>
      <c r="L20" s="94">
        <f>'С-1'!K20</f>
        <v>0</v>
      </c>
      <c r="M20" s="94">
        <f>'С-2'!K20</f>
        <v>1</v>
      </c>
      <c r="N20" s="94">
        <f>'С-3'!K20</f>
        <v>-1</v>
      </c>
      <c r="O20" s="94">
        <f>'С-4'!K20</f>
        <v>0</v>
      </c>
      <c r="P20" s="94">
        <f>'С-5'!K20</f>
        <v>1</v>
      </c>
      <c r="Q20" s="94">
        <f>'С-6'!K20</f>
        <v>0</v>
      </c>
      <c r="R20" s="94">
        <f>'С-7'!K20</f>
        <v>0</v>
      </c>
    </row>
    <row r="21" spans="1:18" ht="31.5">
      <c r="A21" s="36">
        <f>Команды!A21</f>
        <v>7</v>
      </c>
      <c r="B21" s="16" t="str">
        <f>Команды!B21</f>
        <v>Полевий Ю.Б. Хмельницька обл.</v>
      </c>
      <c r="C21" s="17" t="str">
        <f>Команды!C21</f>
        <v>Україна</v>
      </c>
      <c r="D21" s="15">
        <f>Команды!D21</f>
        <v>1</v>
      </c>
      <c r="E21" s="15"/>
      <c r="F21" s="15">
        <f>Команды!F21</f>
        <v>2016</v>
      </c>
      <c r="G21" s="92">
        <f>H21/Судьи!$B$2</f>
        <v>1.3</v>
      </c>
      <c r="H21" s="92">
        <f t="shared" si="0"/>
        <v>6.5</v>
      </c>
      <c r="I21" s="93">
        <f t="shared" si="1"/>
        <v>8.5</v>
      </c>
      <c r="J21" s="93">
        <f t="shared" si="2"/>
        <v>0</v>
      </c>
      <c r="K21" s="93">
        <f t="shared" si="3"/>
        <v>2</v>
      </c>
      <c r="L21" s="94">
        <f>'С-1'!K21</f>
        <v>2</v>
      </c>
      <c r="M21" s="94">
        <f>'С-2'!K21</f>
        <v>1</v>
      </c>
      <c r="N21" s="94">
        <f>'С-3'!K21</f>
        <v>0.5</v>
      </c>
      <c r="O21" s="94">
        <f>'С-4'!K21</f>
        <v>0</v>
      </c>
      <c r="P21" s="94">
        <f>'С-5'!K21</f>
        <v>2</v>
      </c>
      <c r="Q21" s="94">
        <f>'С-6'!K21</f>
        <v>1</v>
      </c>
      <c r="R21" s="94">
        <f>'С-7'!K21</f>
        <v>2</v>
      </c>
    </row>
    <row r="22" spans="1:18" ht="31.5">
      <c r="A22" s="36">
        <f>Команды!A22</f>
        <v>8</v>
      </c>
      <c r="B22" s="16" t="str">
        <f>Команды!B22</f>
        <v>Іванченко Я.І. Дніпропетровська обл.</v>
      </c>
      <c r="C22" s="17" t="str">
        <f>Команды!C22</f>
        <v>Україна</v>
      </c>
      <c r="D22" s="15">
        <f>Команды!D22</f>
        <v>1</v>
      </c>
      <c r="E22" s="15"/>
      <c r="F22" s="15">
        <f>Команды!F22</f>
        <v>2016</v>
      </c>
      <c r="G22" s="92">
        <f>H22/Судьи!$B$2</f>
        <v>1.2</v>
      </c>
      <c r="H22" s="92">
        <f aca="true" t="shared" si="4" ref="H22:H28">I22-J22-K22</f>
        <v>6</v>
      </c>
      <c r="I22" s="93">
        <f t="shared" si="1"/>
        <v>8.5</v>
      </c>
      <c r="J22" s="93">
        <f t="shared" si="2"/>
        <v>0</v>
      </c>
      <c r="K22" s="93">
        <f t="shared" si="3"/>
        <v>2.5</v>
      </c>
      <c r="L22" s="94">
        <f>'С-1'!K22</f>
        <v>2</v>
      </c>
      <c r="M22" s="94">
        <f>'С-2'!K22</f>
        <v>1</v>
      </c>
      <c r="N22" s="94">
        <f>'С-3'!K22</f>
        <v>0</v>
      </c>
      <c r="O22" s="94">
        <f>'С-4'!K22</f>
        <v>0</v>
      </c>
      <c r="P22" s="94">
        <f>'С-5'!K22</f>
        <v>2.5</v>
      </c>
      <c r="Q22" s="94">
        <f>'С-6'!K22</f>
        <v>1</v>
      </c>
      <c r="R22" s="94">
        <f>'С-7'!K22</f>
        <v>2</v>
      </c>
    </row>
    <row r="23" spans="1:18" ht="31.5">
      <c r="A23" s="36">
        <f>Команды!A23</f>
        <v>9</v>
      </c>
      <c r="B23" s="16" t="str">
        <f>Команды!B23</f>
        <v>Бойко Н.М. Харківська обл.</v>
      </c>
      <c r="C23" s="17" t="str">
        <f>Команды!C23</f>
        <v>Україна</v>
      </c>
      <c r="D23" s="15">
        <f>Команды!D23</f>
        <v>1</v>
      </c>
      <c r="E23" s="15"/>
      <c r="F23" s="15">
        <f>Команды!F23</f>
        <v>2016</v>
      </c>
      <c r="G23" s="92">
        <f>H23/Судьи!$B$2</f>
        <v>1.4</v>
      </c>
      <c r="H23" s="92">
        <f t="shared" si="4"/>
        <v>7</v>
      </c>
      <c r="I23" s="93">
        <f t="shared" si="1"/>
        <v>10</v>
      </c>
      <c r="J23" s="93">
        <f t="shared" si="2"/>
        <v>0</v>
      </c>
      <c r="K23" s="93">
        <f t="shared" si="3"/>
        <v>3</v>
      </c>
      <c r="L23" s="94">
        <f>'С-1'!K23</f>
        <v>1</v>
      </c>
      <c r="M23" s="94">
        <f>'С-2'!K23</f>
        <v>1</v>
      </c>
      <c r="N23" s="94">
        <f>'С-3'!K23</f>
        <v>2</v>
      </c>
      <c r="O23" s="94">
        <f>'С-4'!K23</f>
        <v>0</v>
      </c>
      <c r="P23" s="94">
        <f>'С-5'!K23</f>
        <v>3</v>
      </c>
      <c r="Q23" s="94">
        <f>'С-6'!K23</f>
        <v>0</v>
      </c>
      <c r="R23" s="94">
        <f>'С-7'!K23</f>
        <v>3</v>
      </c>
    </row>
    <row r="24" spans="1:18" ht="31.5">
      <c r="A24" s="36">
        <f>Команды!A24</f>
        <v>10</v>
      </c>
      <c r="B24" s="16" t="str">
        <f>Команды!B24</f>
        <v>Степанов О.І. Луганська обл.</v>
      </c>
      <c r="C24" s="17" t="str">
        <f>Команды!C24</f>
        <v>Україна</v>
      </c>
      <c r="D24" s="15">
        <f>Команды!D24</f>
        <v>1</v>
      </c>
      <c r="E24" s="15"/>
      <c r="F24" s="15">
        <f>Команды!F24</f>
        <v>2016</v>
      </c>
      <c r="G24" s="92">
        <f>H24/Судьи!$B$2</f>
        <v>1</v>
      </c>
      <c r="H24" s="92">
        <f t="shared" si="4"/>
        <v>5</v>
      </c>
      <c r="I24" s="93">
        <f t="shared" si="1"/>
        <v>7</v>
      </c>
      <c r="J24" s="93">
        <f t="shared" si="2"/>
        <v>0</v>
      </c>
      <c r="K24" s="93">
        <f>MAX(L24:R24)</f>
        <v>2</v>
      </c>
      <c r="L24" s="94">
        <f>'С-1'!K24</f>
        <v>0</v>
      </c>
      <c r="M24" s="94">
        <f>'С-2'!K24</f>
        <v>1</v>
      </c>
      <c r="N24" s="94">
        <f>'С-3'!K24</f>
        <v>2</v>
      </c>
      <c r="O24" s="94">
        <f>'С-4'!K24</f>
        <v>0</v>
      </c>
      <c r="P24" s="94">
        <f>'С-5'!K24</f>
        <v>2</v>
      </c>
      <c r="Q24" s="94">
        <f>'С-6'!K24</f>
        <v>0</v>
      </c>
      <c r="R24" s="94">
        <f>'С-7'!K24</f>
        <v>2</v>
      </c>
    </row>
    <row r="25" spans="1:17" ht="20.25" hidden="1">
      <c r="A25" s="36">
        <f>Команды!A25</f>
        <v>11</v>
      </c>
      <c r="B25" s="16">
        <f>Команды!B25</f>
        <v>0</v>
      </c>
      <c r="C25" s="17" t="str">
        <f>Команды!C25</f>
        <v>Україна</v>
      </c>
      <c r="D25" s="15">
        <f>Команды!D25</f>
        <v>1</v>
      </c>
      <c r="E25" s="15"/>
      <c r="F25" s="15">
        <f>Команды!F25</f>
        <v>0</v>
      </c>
      <c r="G25" s="24">
        <f>H25/Судьи!$B$2</f>
        <v>0</v>
      </c>
      <c r="H25" s="24">
        <f t="shared" si="4"/>
        <v>0</v>
      </c>
      <c r="I25" s="85">
        <f>SUM(L25:Q25)</f>
        <v>0</v>
      </c>
      <c r="J25" s="85">
        <f>MIN(L25:Q25)</f>
        <v>0</v>
      </c>
      <c r="K25" s="85">
        <f>MAX(L25:Q25)</f>
        <v>0</v>
      </c>
      <c r="L25" s="84">
        <f>'С-1'!K25</f>
        <v>0</v>
      </c>
      <c r="M25" s="84">
        <f>'С-2'!K25</f>
        <v>0</v>
      </c>
      <c r="N25" s="84">
        <f>'С-3'!K25</f>
        <v>0</v>
      </c>
      <c r="O25" s="84">
        <f>'С-4'!K25</f>
        <v>0</v>
      </c>
      <c r="P25" s="84">
        <f>'С-5'!K25</f>
        <v>0</v>
      </c>
      <c r="Q25" s="84">
        <f>'С-6'!K25</f>
        <v>0</v>
      </c>
    </row>
    <row r="26" spans="1:17" ht="20.25" hidden="1">
      <c r="A26" s="36">
        <f>Команды!A26</f>
        <v>12</v>
      </c>
      <c r="B26" s="16">
        <f>Команды!B26</f>
        <v>0</v>
      </c>
      <c r="C26" s="17" t="str">
        <f>Команды!C26</f>
        <v>Україна</v>
      </c>
      <c r="D26" s="15">
        <f>Команды!D26</f>
        <v>1</v>
      </c>
      <c r="E26" s="15"/>
      <c r="F26" s="15">
        <f>Команды!F26</f>
        <v>0</v>
      </c>
      <c r="G26" s="24">
        <f>H26/Судьи!$B$2</f>
        <v>0</v>
      </c>
      <c r="H26" s="24">
        <f t="shared" si="4"/>
        <v>0</v>
      </c>
      <c r="I26" s="85">
        <f>SUM(L26:Q26)</f>
        <v>0</v>
      </c>
      <c r="J26" s="85">
        <f>MIN(L26:Q26)</f>
        <v>0</v>
      </c>
      <c r="K26" s="85">
        <f>MAX(L26:Q26)</f>
        <v>0</v>
      </c>
      <c r="L26" s="84">
        <f>'С-1'!K26</f>
        <v>0</v>
      </c>
      <c r="M26" s="84">
        <f>'С-2'!K26</f>
        <v>0</v>
      </c>
      <c r="N26" s="84">
        <f>'С-3'!K26</f>
        <v>0</v>
      </c>
      <c r="O26" s="84">
        <f>'С-4'!K26</f>
        <v>0</v>
      </c>
      <c r="P26" s="84">
        <f>'С-5'!K26</f>
        <v>0</v>
      </c>
      <c r="Q26" s="84">
        <f>'С-6'!K26</f>
        <v>0</v>
      </c>
    </row>
    <row r="27" spans="1:17" ht="20.25" hidden="1">
      <c r="A27" s="36">
        <f>Команды!A27</f>
        <v>13</v>
      </c>
      <c r="B27" s="16">
        <f>Команды!B27</f>
        <v>0</v>
      </c>
      <c r="C27" s="17" t="str">
        <f>Команды!C27</f>
        <v>Україна</v>
      </c>
      <c r="D27" s="15">
        <f>Команды!D27</f>
        <v>1</v>
      </c>
      <c r="E27" s="15"/>
      <c r="F27" s="15">
        <f>Команды!F27</f>
        <v>0</v>
      </c>
      <c r="G27" s="24">
        <f>H27/Судьи!$B$2</f>
        <v>0</v>
      </c>
      <c r="H27" s="24">
        <f t="shared" si="4"/>
        <v>0</v>
      </c>
      <c r="I27" s="85">
        <f>SUM(L27:Q27)</f>
        <v>0</v>
      </c>
      <c r="J27" s="85">
        <f>MIN(L27:Q27)</f>
        <v>0</v>
      </c>
      <c r="K27" s="85">
        <f>MAX(L27:Q27)</f>
        <v>0</v>
      </c>
      <c r="L27" s="84">
        <f>'С-1'!K27</f>
        <v>0</v>
      </c>
      <c r="M27" s="84">
        <f>'С-2'!K27</f>
        <v>0</v>
      </c>
      <c r="N27" s="84">
        <f>'С-3'!K27</f>
        <v>0</v>
      </c>
      <c r="O27" s="84">
        <f>'С-4'!K27</f>
        <v>0</v>
      </c>
      <c r="P27" s="84">
        <f>'С-5'!K27</f>
        <v>0</v>
      </c>
      <c r="Q27" s="84">
        <f>'С-6'!K27</f>
        <v>0</v>
      </c>
    </row>
    <row r="28" spans="1:17" ht="20.25" hidden="1">
      <c r="A28" s="36">
        <f>Команды!A28</f>
        <v>14</v>
      </c>
      <c r="B28" s="16">
        <f>Команды!B28</f>
        <v>0</v>
      </c>
      <c r="C28" s="17" t="str">
        <f>Команды!C28</f>
        <v>Україна</v>
      </c>
      <c r="D28" s="15">
        <f>Команды!D28</f>
        <v>1</v>
      </c>
      <c r="E28" s="15"/>
      <c r="F28" s="15">
        <f>Команды!F28</f>
        <v>0</v>
      </c>
      <c r="G28" s="24">
        <f>H28/Судьи!$B$2</f>
        <v>0</v>
      </c>
      <c r="H28" s="24">
        <f t="shared" si="4"/>
        <v>0</v>
      </c>
      <c r="I28" s="85">
        <f>SUM(L28:Q28)</f>
        <v>0</v>
      </c>
      <c r="J28" s="85">
        <f>MIN(L28:Q28)</f>
        <v>0</v>
      </c>
      <c r="K28" s="85">
        <f>MAX(L28:Q28)</f>
        <v>0</v>
      </c>
      <c r="L28" s="84">
        <f>'С-1'!K28</f>
        <v>0</v>
      </c>
      <c r="M28" s="84">
        <f>'С-2'!K28</f>
        <v>0</v>
      </c>
      <c r="N28" s="84">
        <f>'С-3'!K28</f>
        <v>0</v>
      </c>
      <c r="O28" s="84">
        <f>'С-4'!K28</f>
        <v>0</v>
      </c>
      <c r="P28" s="84">
        <f>'С-5'!K28</f>
        <v>0</v>
      </c>
      <c r="Q28" s="84">
        <f>'С-6'!K28</f>
        <v>0</v>
      </c>
    </row>
    <row r="30" spans="2:4" ht="18">
      <c r="B30" s="6" t="s">
        <v>11</v>
      </c>
      <c r="C30" s="33" t="str">
        <f>Судьи!C5</f>
        <v>Александров О.В. Кіровоградська ОФСТ</v>
      </c>
      <c r="D30" s="35"/>
    </row>
    <row r="31" spans="3:4" ht="15">
      <c r="C31" s="33" t="str">
        <f>Судьи!C6</f>
        <v>Васильєв О.Ю. ВП «ФСТ Харківської області»</v>
      </c>
      <c r="D31" s="35"/>
    </row>
    <row r="32" spans="3:4" ht="15">
      <c r="C32" s="33" t="str">
        <f>Судьи!C7</f>
        <v>Желтоноженко А.П. ВП «ФСТ Харківської області»</v>
      </c>
      <c r="D32" s="35"/>
    </row>
    <row r="33" spans="3:4" ht="15">
      <c r="C33" s="33" t="str">
        <f>Судьи!C8</f>
        <v>Корчагін В.В. Кіровоградська ОФСТ</v>
      </c>
      <c r="D33" s="35"/>
    </row>
    <row r="34" spans="3:4" ht="15">
      <c r="C34" s="33" t="str">
        <f>Судьи!C9</f>
        <v>Молодцов Ф.В. Одеська ОФСТ</v>
      </c>
      <c r="D34" s="35"/>
    </row>
    <row r="35" spans="3:4" ht="15">
      <c r="C35" s="33" t="str">
        <f>Судьи!C10</f>
        <v>Нестеров В.В. ВП «Запорізька ОФСТ»</v>
      </c>
      <c r="D35" s="35"/>
    </row>
    <row r="36" spans="3:4" ht="15">
      <c r="C36" s="33" t="str">
        <f>Судьи!C11</f>
        <v>Усенко А.В. ВП «Сумська ОФСТ»</v>
      </c>
      <c r="D36" s="35"/>
    </row>
    <row r="37" spans="3:4" ht="15" hidden="1">
      <c r="C37" s="33">
        <f>Судьи!C12</f>
        <v>0</v>
      </c>
      <c r="D37" s="35"/>
    </row>
    <row r="38" spans="3:4" ht="15" hidden="1">
      <c r="C38" s="33">
        <f>Судьи!C13</f>
        <v>0</v>
      </c>
      <c r="D38" s="35"/>
    </row>
    <row r="39" spans="3:4" ht="15" hidden="1">
      <c r="C39" s="33">
        <f>Судьи!C14</f>
        <v>0</v>
      </c>
      <c r="D39" s="35"/>
    </row>
    <row r="40" spans="3:4" ht="15" hidden="1">
      <c r="C40" s="33">
        <f>Судьи!C15</f>
        <v>0</v>
      </c>
      <c r="D40" s="35"/>
    </row>
    <row r="41" spans="3:4" ht="15" hidden="1">
      <c r="C41" s="33"/>
      <c r="D41" s="35"/>
    </row>
    <row r="42" ht="15" hidden="1">
      <c r="C42" s="33"/>
    </row>
    <row r="43" ht="12.75" hidden="1"/>
    <row r="44" spans="2:4" ht="15" hidden="1">
      <c r="B44" s="33" t="s">
        <v>35</v>
      </c>
      <c r="C44" s="33">
        <f>Судьи!B18</f>
        <v>0</v>
      </c>
      <c r="D44" s="34"/>
    </row>
    <row r="46" spans="2:4" ht="15">
      <c r="B46" s="33" t="s">
        <v>41</v>
      </c>
      <c r="C46" s="33" t="str">
        <f>Судьи!B19</f>
        <v>Каніщев Є.О. (Україна, Харків, С1К, МС)</v>
      </c>
      <c r="D46" s="34"/>
    </row>
    <row r="47" spans="2:4" ht="15">
      <c r="B47" s="33" t="s">
        <v>36</v>
      </c>
      <c r="C47" s="33" t="str">
        <f>Судьи!B20</f>
        <v>Голубєв  О.В. (Україна, Харків, С2К, МС)</v>
      </c>
      <c r="D47" s="34"/>
    </row>
    <row r="49" ht="12.75">
      <c r="F49" s="7"/>
    </row>
  </sheetData>
  <sheetProtection/>
  <mergeCells count="32">
    <mergeCell ref="C10:C13"/>
    <mergeCell ref="A8:B8"/>
    <mergeCell ref="D10:E10"/>
    <mergeCell ref="A10:A13"/>
    <mergeCell ref="B10:B13"/>
    <mergeCell ref="A9:F9"/>
    <mergeCell ref="C8:F8"/>
    <mergeCell ref="G12:G13"/>
    <mergeCell ref="H12:H13"/>
    <mergeCell ref="K12:K13"/>
    <mergeCell ref="I12:I13"/>
    <mergeCell ref="R12:R13"/>
    <mergeCell ref="P12:P13"/>
    <mergeCell ref="N12:N13"/>
    <mergeCell ref="J12:J13"/>
    <mergeCell ref="Q12:Q13"/>
    <mergeCell ref="C7:F7"/>
    <mergeCell ref="A7:B7"/>
    <mergeCell ref="D14:P14"/>
    <mergeCell ref="M12:M13"/>
    <mergeCell ref="D11:D13"/>
    <mergeCell ref="E11:E13"/>
    <mergeCell ref="O12:O13"/>
    <mergeCell ref="G10:Q11"/>
    <mergeCell ref="L12:L13"/>
    <mergeCell ref="F10:F13"/>
    <mergeCell ref="A6:B6"/>
    <mergeCell ref="C6:F6"/>
    <mergeCell ref="A1:B4"/>
    <mergeCell ref="C1:F4"/>
    <mergeCell ref="A5:B5"/>
    <mergeCell ref="C5:F5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76"/>
  <sheetViews>
    <sheetView zoomScale="95" zoomScaleNormal="95" zoomScalePageLayoutView="0" workbookViewId="0" topLeftCell="A1">
      <selection activeCell="C17" sqref="C17"/>
    </sheetView>
  </sheetViews>
  <sheetFormatPr defaultColWidth="9.00390625" defaultRowHeight="12.75"/>
  <cols>
    <col min="1" max="1" width="3.75390625" style="0" customWidth="1"/>
    <col min="2" max="2" width="59.125" style="0" customWidth="1"/>
    <col min="3" max="3" width="34.125" style="0" customWidth="1"/>
    <col min="4" max="4" width="8.375" style="0" bestFit="1" customWidth="1"/>
    <col min="5" max="5" width="7.375" style="0" bestFit="1" customWidth="1"/>
    <col min="6" max="6" width="25.375" style="0" customWidth="1"/>
    <col min="7" max="7" width="10.625" style="1" bestFit="1" customWidth="1"/>
    <col min="8" max="16384" width="9.125" style="1" customWidth="1"/>
  </cols>
  <sheetData>
    <row r="1" spans="1:6" ht="12.75" customHeight="1">
      <c r="A1" s="104"/>
      <c r="B1" s="104"/>
      <c r="C1" s="105" t="s">
        <v>50</v>
      </c>
      <c r="D1" s="106"/>
      <c r="E1" s="107"/>
      <c r="F1" s="108"/>
    </row>
    <row r="2" spans="1:6" ht="12.75" customHeight="1">
      <c r="A2" s="104"/>
      <c r="B2" s="104"/>
      <c r="C2" s="109"/>
      <c r="D2" s="110"/>
      <c r="E2" s="110"/>
      <c r="F2" s="111"/>
    </row>
    <row r="3" spans="1:6" ht="12.75" customHeight="1">
      <c r="A3" s="104"/>
      <c r="B3" s="104"/>
      <c r="C3" s="109"/>
      <c r="D3" s="110"/>
      <c r="E3" s="110"/>
      <c r="F3" s="111"/>
    </row>
    <row r="4" spans="1:6" ht="12.75" customHeight="1">
      <c r="A4" s="104"/>
      <c r="B4" s="104"/>
      <c r="C4" s="112"/>
      <c r="D4" s="113"/>
      <c r="E4" s="113"/>
      <c r="F4" s="114"/>
    </row>
    <row r="5" spans="1:6" ht="15.75">
      <c r="A5" s="103" t="s">
        <v>1</v>
      </c>
      <c r="B5" s="103"/>
      <c r="C5" s="115" t="s">
        <v>76</v>
      </c>
      <c r="D5" s="115"/>
      <c r="E5" s="115"/>
      <c r="F5" s="115"/>
    </row>
    <row r="6" spans="1:6" ht="16.5" customHeight="1">
      <c r="A6" s="2" t="s">
        <v>43</v>
      </c>
      <c r="B6" s="2"/>
      <c r="C6" s="116" t="s">
        <v>54</v>
      </c>
      <c r="D6" s="116"/>
      <c r="E6" s="116"/>
      <c r="F6" s="116"/>
    </row>
    <row r="7" spans="1:6" ht="15.75">
      <c r="A7" s="2" t="s">
        <v>17</v>
      </c>
      <c r="B7" s="2"/>
      <c r="C7" s="115" t="s">
        <v>46</v>
      </c>
      <c r="D7" s="115"/>
      <c r="E7" s="115"/>
      <c r="F7" s="115"/>
    </row>
    <row r="8" spans="1:6" ht="15.75">
      <c r="A8" s="2" t="s">
        <v>2</v>
      </c>
      <c r="B8" s="2"/>
      <c r="C8" s="103" t="s">
        <v>51</v>
      </c>
      <c r="D8" s="103"/>
      <c r="E8" s="103"/>
      <c r="F8" s="103"/>
    </row>
    <row r="9" spans="1:6" ht="21" customHeight="1">
      <c r="A9" s="98" t="s">
        <v>61</v>
      </c>
      <c r="B9" s="98"/>
      <c r="C9" s="98"/>
      <c r="D9" s="98"/>
      <c r="E9" s="98"/>
      <c r="F9" s="98"/>
    </row>
    <row r="10" spans="1:6" ht="15" customHeight="1">
      <c r="A10" s="99" t="s">
        <v>3</v>
      </c>
      <c r="B10" s="101" t="s">
        <v>42</v>
      </c>
      <c r="C10" s="102" t="s">
        <v>4</v>
      </c>
      <c r="D10" s="100" t="s">
        <v>5</v>
      </c>
      <c r="E10" s="100"/>
      <c r="F10" s="100" t="s">
        <v>21</v>
      </c>
    </row>
    <row r="11" spans="1:6" s="44" customFormat="1" ht="6.75" customHeight="1">
      <c r="A11" s="99"/>
      <c r="B11" s="101"/>
      <c r="C11" s="102"/>
      <c r="D11" s="102" t="s">
        <v>20</v>
      </c>
      <c r="E11" s="100" t="s">
        <v>45</v>
      </c>
      <c r="F11" s="100"/>
    </row>
    <row r="12" spans="1:6" s="44" customFormat="1" ht="8.25" customHeight="1">
      <c r="A12" s="99"/>
      <c r="B12" s="101"/>
      <c r="C12" s="102"/>
      <c r="D12" s="102"/>
      <c r="E12" s="100"/>
      <c r="F12" s="100"/>
    </row>
    <row r="13" spans="1:6" s="43" customFormat="1" ht="7.5" customHeight="1">
      <c r="A13" s="99"/>
      <c r="B13" s="101"/>
      <c r="C13" s="102"/>
      <c r="D13" s="102"/>
      <c r="E13" s="100"/>
      <c r="F13" s="100"/>
    </row>
    <row r="14" spans="1:6" s="43" customFormat="1" ht="15">
      <c r="A14" s="40"/>
      <c r="B14" s="8"/>
      <c r="C14" s="28" t="s">
        <v>53</v>
      </c>
      <c r="D14" s="29"/>
      <c r="E14" s="30"/>
      <c r="F14" s="41"/>
    </row>
    <row r="15" spans="1:6" ht="15">
      <c r="A15" s="32">
        <v>1</v>
      </c>
      <c r="B15" s="88" t="s">
        <v>81</v>
      </c>
      <c r="C15" s="31" t="s">
        <v>52</v>
      </c>
      <c r="D15" s="32">
        <v>1</v>
      </c>
      <c r="E15" s="32"/>
      <c r="F15" s="31">
        <v>2016</v>
      </c>
    </row>
    <row r="16" spans="1:6" ht="15">
      <c r="A16" s="32">
        <v>2</v>
      </c>
      <c r="B16" s="88" t="s">
        <v>82</v>
      </c>
      <c r="C16" s="31" t="s">
        <v>52</v>
      </c>
      <c r="D16" s="32">
        <v>1</v>
      </c>
      <c r="E16" s="32"/>
      <c r="F16" s="31">
        <v>2016</v>
      </c>
    </row>
    <row r="17" spans="1:6" ht="15">
      <c r="A17" s="32">
        <v>3</v>
      </c>
      <c r="B17" s="88" t="s">
        <v>83</v>
      </c>
      <c r="C17" s="32" t="s">
        <v>91</v>
      </c>
      <c r="D17" s="32">
        <v>1</v>
      </c>
      <c r="E17" s="32"/>
      <c r="F17" s="31">
        <v>2016</v>
      </c>
    </row>
    <row r="18" spans="1:6" s="43" customFormat="1" ht="15">
      <c r="A18" s="32">
        <v>4</v>
      </c>
      <c r="B18" s="88" t="s">
        <v>84</v>
      </c>
      <c r="C18" s="32" t="s">
        <v>52</v>
      </c>
      <c r="D18" s="32">
        <v>1</v>
      </c>
      <c r="E18" s="32"/>
      <c r="F18" s="31">
        <v>2016</v>
      </c>
    </row>
    <row r="19" spans="1:6" s="43" customFormat="1" ht="15">
      <c r="A19" s="32">
        <v>5</v>
      </c>
      <c r="B19" s="88" t="s">
        <v>85</v>
      </c>
      <c r="C19" s="31" t="s">
        <v>52</v>
      </c>
      <c r="D19" s="32">
        <v>1</v>
      </c>
      <c r="E19" s="32"/>
      <c r="F19" s="31">
        <v>2016</v>
      </c>
    </row>
    <row r="20" spans="1:6" s="43" customFormat="1" ht="15">
      <c r="A20" s="32">
        <v>6</v>
      </c>
      <c r="B20" s="88" t="s">
        <v>86</v>
      </c>
      <c r="C20" s="31" t="s">
        <v>52</v>
      </c>
      <c r="D20" s="32">
        <v>1</v>
      </c>
      <c r="E20" s="32"/>
      <c r="F20" s="31">
        <v>2016</v>
      </c>
    </row>
    <row r="21" spans="1:6" ht="15">
      <c r="A21" s="42">
        <v>7</v>
      </c>
      <c r="B21" s="88" t="s">
        <v>87</v>
      </c>
      <c r="C21" s="31" t="s">
        <v>52</v>
      </c>
      <c r="D21" s="32">
        <v>1</v>
      </c>
      <c r="E21" s="32"/>
      <c r="F21" s="31">
        <v>2016</v>
      </c>
    </row>
    <row r="22" spans="1:6" s="50" customFormat="1" ht="15">
      <c r="A22" s="32">
        <v>8</v>
      </c>
      <c r="B22" s="88" t="s">
        <v>88</v>
      </c>
      <c r="C22" s="31" t="s">
        <v>52</v>
      </c>
      <c r="D22" s="32">
        <v>1</v>
      </c>
      <c r="E22" s="32"/>
      <c r="F22" s="31">
        <v>2016</v>
      </c>
    </row>
    <row r="23" spans="1:7" ht="15">
      <c r="A23" s="32">
        <v>9</v>
      </c>
      <c r="B23" s="88" t="s">
        <v>89</v>
      </c>
      <c r="C23" s="58" t="s">
        <v>52</v>
      </c>
      <c r="D23" s="32">
        <v>1</v>
      </c>
      <c r="E23" s="32"/>
      <c r="F23" s="31">
        <v>2016</v>
      </c>
      <c r="G23" s="71"/>
    </row>
    <row r="24" spans="1:6" s="54" customFormat="1" ht="15.75" thickBot="1">
      <c r="A24" s="32">
        <v>10</v>
      </c>
      <c r="B24" s="88" t="s">
        <v>90</v>
      </c>
      <c r="C24" s="58" t="s">
        <v>52</v>
      </c>
      <c r="D24" s="32">
        <v>1</v>
      </c>
      <c r="E24" s="32"/>
      <c r="F24" s="31">
        <v>2016</v>
      </c>
    </row>
    <row r="25" spans="1:19" s="54" customFormat="1" ht="15" hidden="1">
      <c r="A25" s="32">
        <v>11</v>
      </c>
      <c r="B25" s="78"/>
      <c r="C25" s="58" t="s">
        <v>52</v>
      </c>
      <c r="D25" s="32">
        <v>1</v>
      </c>
      <c r="E25" s="32"/>
      <c r="F25" s="31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</row>
    <row r="26" spans="1:19" ht="15.75" hidden="1" thickBot="1">
      <c r="A26" s="32">
        <v>12</v>
      </c>
      <c r="B26" s="78"/>
      <c r="C26" s="58" t="s">
        <v>52</v>
      </c>
      <c r="D26" s="32">
        <v>1</v>
      </c>
      <c r="E26" s="32"/>
      <c r="F26" s="31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</row>
    <row r="27" spans="1:19" ht="15.75" hidden="1" thickBot="1">
      <c r="A27" s="32">
        <v>13</v>
      </c>
      <c r="B27" s="78"/>
      <c r="C27" s="58" t="s">
        <v>52</v>
      </c>
      <c r="D27" s="32">
        <v>1</v>
      </c>
      <c r="E27" s="32"/>
      <c r="F27" s="31"/>
      <c r="G27" s="57"/>
      <c r="H27" s="57"/>
      <c r="I27" s="57"/>
      <c r="J27" s="57"/>
      <c r="K27" s="57"/>
      <c r="L27" s="57"/>
      <c r="M27" s="57"/>
      <c r="N27" s="57"/>
      <c r="O27" s="81"/>
      <c r="P27" s="53"/>
      <c r="Q27" s="53"/>
      <c r="R27" s="53"/>
      <c r="S27" s="53"/>
    </row>
    <row r="28" spans="1:19" ht="15.75" hidden="1" thickBot="1">
      <c r="A28" s="32">
        <v>14</v>
      </c>
      <c r="B28" s="79"/>
      <c r="C28" s="58" t="s">
        <v>52</v>
      </c>
      <c r="D28" s="32">
        <v>1</v>
      </c>
      <c r="E28" s="32"/>
      <c r="F28" s="31"/>
      <c r="G28" s="57"/>
      <c r="H28" s="57"/>
      <c r="I28" s="57"/>
      <c r="J28" s="57"/>
      <c r="K28" s="57"/>
      <c r="L28" s="57"/>
      <c r="M28" s="57"/>
      <c r="N28" s="57"/>
      <c r="O28" s="81"/>
      <c r="P28" s="53"/>
      <c r="Q28" s="53"/>
      <c r="R28" s="53"/>
      <c r="S28" s="53"/>
    </row>
    <row r="29" spans="1:19" ht="13.5" thickBot="1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53"/>
      <c r="P29" s="53"/>
      <c r="Q29" s="53"/>
      <c r="R29" s="53"/>
      <c r="S29" s="53"/>
    </row>
    <row r="30" spans="1:19" ht="13.5" thickBo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</row>
    <row r="31" spans="1:20" ht="13.5" thickBo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</row>
    <row r="32" spans="1:20" ht="13.5" thickBo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</row>
    <row r="33" spans="1:20" ht="13.5" thickBot="1">
      <c r="A33" s="53"/>
      <c r="B33" s="53"/>
      <c r="C33" s="53"/>
      <c r="D33" s="53"/>
      <c r="E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ht="13.5" thickBo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</row>
    <row r="35" spans="1:20" ht="13.5" thickBo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</row>
    <row r="36" spans="1:20" ht="13.5" thickBo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</row>
    <row r="37" spans="1:20" ht="13.5" thickBo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</row>
    <row r="38" spans="1:20" ht="13.5" thickBo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</row>
    <row r="39" spans="1:20" ht="13.5" thickBo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</row>
    <row r="40" spans="1:20" ht="13.5" thickBo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</row>
    <row r="41" spans="1:20" ht="13.5" thickBo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</row>
    <row r="42" spans="1:20" ht="13.5" thickBo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</row>
    <row r="43" spans="1:20" ht="13.5" thickBo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</row>
    <row r="44" spans="1:20" ht="13.5" thickBo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</row>
    <row r="45" spans="1:20" ht="13.5" thickBo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</row>
    <row r="46" spans="1:20" ht="13.5" thickBot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</row>
    <row r="47" spans="1:20" ht="13.5" thickBot="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</row>
    <row r="48" spans="1:20" ht="13.5" thickBot="1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</row>
    <row r="49" spans="1:20" ht="13.5" thickBo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</row>
    <row r="50" spans="1:20" ht="13.5" thickBot="1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</row>
    <row r="51" spans="1:20" ht="13.5" thickBot="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</row>
    <row r="52" spans="1:20" ht="13.5" thickBot="1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</row>
    <row r="53" spans="1:20" ht="13.5" thickBot="1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</row>
    <row r="54" spans="1:20" ht="13.5" thickBot="1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</row>
    <row r="55" spans="1:20" ht="13.5" thickBo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</row>
    <row r="56" spans="1:20" ht="13.5" thickBot="1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</row>
    <row r="57" spans="1:20" ht="13.5" thickBot="1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</row>
    <row r="58" spans="1:20" ht="13.5" thickBot="1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</row>
    <row r="59" spans="1:20" ht="13.5" thickBot="1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</row>
    <row r="60" spans="1:20" ht="13.5" thickBot="1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</row>
    <row r="61" spans="1:20" ht="13.5" thickBot="1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</row>
    <row r="62" spans="1:20" ht="13.5" thickBo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</row>
    <row r="63" spans="1:20" ht="13.5" thickBot="1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</row>
    <row r="64" spans="1:20" ht="13.5" thickBot="1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</row>
    <row r="65" spans="1:20" ht="13.5" thickBot="1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</row>
    <row r="66" spans="1:20" ht="13.5" thickBot="1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</row>
    <row r="67" spans="1:20" ht="13.5" thickBot="1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</row>
    <row r="68" spans="1:20" ht="13.5" thickBot="1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</row>
    <row r="69" spans="1:20" ht="13.5" thickBot="1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</row>
    <row r="70" spans="1:20" ht="13.5" thickBot="1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</row>
    <row r="71" spans="1:20" ht="13.5" thickBot="1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</row>
    <row r="72" spans="1:20" ht="13.5" thickBot="1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</row>
    <row r="73" spans="1:20" ht="13.5" thickBot="1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</row>
    <row r="74" spans="1:20" ht="13.5" thickBot="1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</row>
    <row r="75" spans="1:20" ht="13.5" thickBot="1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</row>
    <row r="76" spans="1:20" ht="13.5" thickBot="1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</row>
    <row r="77" spans="1:20" ht="13.5" thickBot="1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</row>
    <row r="78" spans="1:20" ht="13.5" thickBot="1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</row>
    <row r="79" spans="1:20" ht="13.5" thickBot="1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</row>
    <row r="80" spans="1:20" ht="13.5" thickBot="1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</row>
    <row r="81" spans="1:20" ht="13.5" thickBot="1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</row>
    <row r="82" spans="1:20" ht="13.5" thickBot="1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</row>
    <row r="83" spans="1:20" ht="13.5" thickBot="1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</row>
    <row r="84" spans="1:20" ht="13.5" thickBot="1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 thickBot="1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</row>
    <row r="86" spans="1:20" ht="13.5" thickBot="1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</row>
    <row r="87" spans="1:20" ht="13.5" thickBot="1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</row>
    <row r="88" spans="1:20" ht="13.5" thickBot="1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</row>
    <row r="89" spans="1:20" ht="13.5" thickBot="1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</row>
    <row r="90" spans="1:20" ht="13.5" thickBot="1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</row>
    <row r="91" spans="1:20" ht="13.5" thickBot="1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</row>
    <row r="92" spans="1:20" ht="13.5" thickBot="1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</row>
    <row r="93" spans="1:20" ht="13.5" thickBot="1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</row>
    <row r="94" spans="1:20" ht="13.5" thickBot="1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</row>
    <row r="95" spans="1:20" ht="13.5" thickBot="1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</row>
    <row r="96" spans="1:20" ht="13.5" thickBot="1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</row>
    <row r="97" spans="1:20" ht="13.5" thickBot="1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</row>
    <row r="98" spans="1:20" ht="13.5" thickBot="1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</row>
    <row r="99" spans="1:20" ht="13.5" thickBot="1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</row>
    <row r="100" spans="1:20" ht="13.5" thickBot="1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</row>
    <row r="101" spans="1:20" ht="13.5" thickBot="1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</row>
    <row r="102" spans="1:20" ht="13.5" thickBot="1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</row>
    <row r="103" spans="1:20" ht="13.5" thickBot="1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</row>
    <row r="104" spans="1:20" ht="13.5" thickBot="1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</row>
    <row r="105" spans="1:20" ht="13.5" thickBot="1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</row>
    <row r="106" spans="1:20" ht="13.5" thickBot="1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</row>
    <row r="107" spans="1:20" ht="13.5" thickBot="1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</row>
    <row r="108" spans="1:20" ht="13.5" thickBot="1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</row>
    <row r="109" spans="1:20" ht="13.5" thickBot="1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</row>
    <row r="110" spans="1:20" ht="13.5" thickBot="1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</row>
    <row r="111" spans="1:20" ht="13.5" thickBot="1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</row>
    <row r="112" spans="1:20" ht="13.5" thickBot="1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</row>
    <row r="113" spans="1:20" ht="13.5" thickBot="1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</row>
    <row r="114" spans="1:20" ht="13.5" thickBot="1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</row>
    <row r="115" spans="1:20" ht="13.5" thickBot="1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</row>
    <row r="116" spans="1:20" ht="13.5" thickBot="1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</row>
    <row r="117" spans="1:20" ht="13.5" thickBot="1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</row>
    <row r="118" spans="1:20" ht="13.5" thickBot="1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</row>
    <row r="119" spans="1:20" ht="13.5" thickBot="1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</row>
    <row r="120" spans="1:20" ht="13.5" thickBot="1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</row>
    <row r="121" spans="1:20" ht="13.5" thickBot="1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</row>
    <row r="122" spans="1:20" ht="13.5" thickBot="1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</row>
    <row r="123" spans="1:20" ht="13.5" thickBot="1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</row>
    <row r="124" spans="1:20" ht="13.5" thickBot="1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</row>
    <row r="125" spans="1:20" ht="13.5" thickBot="1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</row>
    <row r="126" spans="1:20" ht="13.5" thickBot="1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</row>
    <row r="127" spans="1:20" ht="13.5" thickBot="1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</row>
    <row r="128" spans="1:20" ht="13.5" thickBot="1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</row>
    <row r="129" spans="1:20" ht="13.5" thickBot="1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</row>
    <row r="130" spans="1:20" ht="13.5" thickBot="1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</row>
    <row r="131" spans="1:20" ht="13.5" thickBot="1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</row>
    <row r="132" spans="1:20" ht="13.5" thickBot="1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</row>
    <row r="133" spans="1:20" ht="13.5" thickBot="1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</row>
    <row r="134" spans="1:20" ht="13.5" thickBot="1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</row>
    <row r="135" spans="1:20" ht="13.5" thickBot="1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</row>
    <row r="136" spans="1:20" ht="13.5" thickBot="1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</row>
    <row r="137" spans="1:20" ht="13.5" thickBot="1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</row>
    <row r="138" spans="1:20" ht="13.5" thickBot="1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</row>
    <row r="139" spans="1:20" ht="13.5" thickBot="1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</row>
    <row r="140" spans="1:20" ht="13.5" thickBot="1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</row>
    <row r="141" spans="1:20" ht="13.5" thickBot="1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</row>
    <row r="142" spans="1:20" ht="13.5" thickBot="1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</row>
    <row r="143" spans="1:20" ht="13.5" thickBot="1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</row>
    <row r="144" spans="1:20" ht="13.5" thickBot="1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</row>
    <row r="145" spans="1:20" ht="13.5" thickBot="1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</row>
    <row r="146" spans="1:20" ht="13.5" thickBot="1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</row>
    <row r="147" spans="1:20" ht="13.5" thickBot="1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</row>
    <row r="148" spans="1:20" ht="13.5" thickBot="1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</row>
    <row r="149" spans="1:20" ht="13.5" thickBot="1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</row>
    <row r="150" spans="1:20" ht="13.5" thickBot="1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</row>
    <row r="151" spans="1:20" ht="13.5" thickBot="1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</row>
    <row r="152" spans="1:20" ht="13.5" thickBot="1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</row>
    <row r="153" spans="1:20" ht="13.5" thickBot="1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</row>
    <row r="154" spans="1:20" ht="13.5" thickBot="1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</row>
    <row r="155" spans="1:20" ht="13.5" thickBot="1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</row>
    <row r="156" spans="1:20" ht="13.5" thickBot="1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</row>
    <row r="157" spans="1:20" ht="13.5" thickBot="1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</row>
    <row r="158" spans="1:20" ht="13.5" thickBot="1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</row>
    <row r="159" spans="1:20" ht="13.5" thickBot="1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</row>
    <row r="160" spans="1:20" ht="13.5" thickBot="1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</row>
    <row r="161" spans="1:20" ht="13.5" thickBot="1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</row>
    <row r="162" spans="1:20" ht="13.5" thickBot="1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</row>
    <row r="163" spans="1:20" ht="13.5" thickBot="1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</row>
    <row r="164" spans="1:20" ht="13.5" thickBot="1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</row>
    <row r="165" spans="1:20" ht="13.5" thickBot="1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</row>
    <row r="166" spans="1:20" ht="13.5" thickBot="1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</row>
    <row r="167" spans="1:20" ht="13.5" thickBot="1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</row>
    <row r="168" spans="1:20" ht="13.5" thickBot="1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</row>
    <row r="169" spans="1:20" ht="13.5" thickBot="1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</row>
    <row r="170" spans="1:20" ht="13.5" thickBot="1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</row>
    <row r="171" spans="1:20" ht="13.5" thickBot="1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</row>
    <row r="172" spans="1:20" ht="13.5" thickBot="1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</row>
    <row r="173" spans="1:20" ht="13.5" thickBot="1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</row>
    <row r="174" spans="1:20" ht="13.5" thickBot="1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</row>
    <row r="175" spans="1:20" ht="13.5" thickBot="1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</row>
    <row r="176" spans="1:20" ht="13.5" thickBot="1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</row>
    <row r="177" spans="1:20" ht="13.5" thickBot="1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</row>
    <row r="178" spans="1:20" ht="13.5" thickBot="1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</row>
    <row r="179" spans="1:20" ht="13.5" thickBot="1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</row>
    <row r="180" spans="1:20" ht="13.5" thickBot="1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</row>
    <row r="181" spans="1:20" ht="13.5" thickBot="1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</row>
    <row r="182" spans="1:20" ht="13.5" thickBot="1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</row>
    <row r="183" spans="1:20" ht="13.5" thickBot="1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</row>
    <row r="184" spans="1:20" ht="13.5" thickBot="1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</row>
    <row r="185" spans="1:20" ht="13.5" thickBot="1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</row>
    <row r="186" spans="1:20" ht="13.5" thickBot="1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</row>
    <row r="187" spans="1:20" ht="13.5" thickBot="1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</row>
    <row r="188" spans="1:20" ht="13.5" thickBot="1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</row>
    <row r="189" spans="1:20" ht="13.5" thickBot="1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</row>
    <row r="190" spans="1:20" ht="13.5" thickBot="1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</row>
    <row r="191" spans="1:20" ht="13.5" thickBot="1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</row>
    <row r="192" spans="1:20" ht="13.5" thickBot="1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</row>
    <row r="193" spans="1:20" ht="13.5" thickBot="1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</row>
    <row r="194" spans="1:20" ht="13.5" thickBot="1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</row>
    <row r="195" spans="1:20" ht="13.5" thickBot="1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</row>
    <row r="196" spans="1:20" ht="13.5" thickBot="1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</row>
    <row r="197" spans="1:20" ht="13.5" thickBot="1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</row>
    <row r="198" spans="1:20" ht="13.5" thickBot="1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</row>
    <row r="199" spans="1:20" ht="13.5" thickBot="1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</row>
    <row r="200" spans="1:20" ht="13.5" thickBot="1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</row>
    <row r="201" spans="1:20" ht="13.5" thickBot="1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</row>
    <row r="202" spans="1:20" ht="13.5" thickBot="1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</row>
    <row r="203" spans="1:20" ht="13.5" thickBot="1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</row>
    <row r="204" spans="1:20" ht="13.5" thickBot="1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</row>
    <row r="205" spans="1:20" ht="13.5" thickBot="1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</row>
    <row r="206" spans="1:20" ht="13.5" thickBot="1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</row>
    <row r="207" spans="1:20" ht="13.5" thickBot="1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</row>
    <row r="208" spans="1:20" ht="13.5" thickBot="1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</row>
    <row r="209" spans="1:20" ht="13.5" thickBot="1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</row>
    <row r="210" spans="1:20" ht="13.5" thickBot="1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</row>
    <row r="211" spans="1:20" ht="13.5" thickBot="1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</row>
    <row r="212" spans="1:20" ht="13.5" thickBot="1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</row>
    <row r="213" spans="1:20" ht="13.5" thickBot="1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</row>
    <row r="214" spans="1:20" ht="13.5" thickBot="1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</row>
    <row r="215" spans="1:20" ht="13.5" thickBot="1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</row>
    <row r="216" spans="1:20" ht="13.5" thickBot="1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</row>
    <row r="217" spans="1:20" ht="13.5" thickBot="1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</row>
    <row r="218" spans="1:20" ht="13.5" thickBot="1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</row>
    <row r="219" spans="1:20" ht="13.5" thickBot="1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</row>
    <row r="220" spans="1:20" ht="13.5" thickBot="1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</row>
    <row r="221" spans="1:20" ht="13.5" thickBot="1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</row>
    <row r="222" spans="1:20" ht="13.5" thickBot="1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</row>
    <row r="223" spans="1:20" ht="13.5" thickBot="1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</row>
    <row r="224" spans="1:20" ht="13.5" thickBot="1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</row>
    <row r="225" spans="1:20" ht="13.5" thickBot="1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</row>
    <row r="226" spans="1:20" ht="13.5" thickBot="1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</row>
    <row r="227" spans="1:20" ht="13.5" thickBot="1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</row>
    <row r="228" spans="1:20" ht="13.5" thickBot="1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</row>
    <row r="229" spans="1:20" ht="13.5" thickBot="1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</row>
    <row r="230" spans="1:20" ht="13.5" thickBot="1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</row>
    <row r="231" spans="1:20" ht="13.5" thickBot="1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</row>
    <row r="232" spans="1:20" ht="13.5" thickBot="1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</row>
    <row r="233" spans="1:20" ht="13.5" thickBot="1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</row>
    <row r="234" spans="1:20" ht="13.5" thickBot="1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</row>
    <row r="235" spans="1:20" ht="13.5" thickBot="1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</row>
    <row r="236" spans="1:20" ht="13.5" thickBot="1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</row>
    <row r="237" spans="1:20" ht="13.5" thickBot="1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</row>
    <row r="238" spans="1:20" ht="13.5" thickBot="1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</row>
    <row r="239" spans="1:20" ht="13.5" thickBot="1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</row>
    <row r="240" spans="1:20" ht="13.5" thickBot="1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</row>
    <row r="241" spans="1:20" ht="13.5" thickBot="1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</row>
    <row r="242" spans="1:20" ht="13.5" thickBot="1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</row>
    <row r="243" spans="1:20" ht="13.5" thickBot="1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</row>
    <row r="244" spans="1:20" ht="13.5" thickBot="1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</row>
    <row r="245" spans="1:20" ht="13.5" thickBot="1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</row>
    <row r="246" spans="1:20" ht="13.5" thickBot="1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</row>
    <row r="247" spans="1:20" ht="13.5" thickBot="1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</row>
    <row r="248" spans="1:20" ht="13.5" thickBot="1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</row>
    <row r="249" spans="1:20" ht="13.5" thickBot="1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</row>
    <row r="250" spans="1:20" ht="13.5" thickBot="1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</row>
    <row r="251" spans="1:20" ht="13.5" thickBot="1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</row>
    <row r="252" spans="1:20" ht="13.5" thickBot="1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</row>
    <row r="253" spans="1:20" ht="13.5" thickBot="1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</row>
    <row r="254" spans="1:20" ht="13.5" thickBot="1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</row>
    <row r="255" spans="1:20" ht="13.5" thickBot="1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</row>
    <row r="256" spans="1:20" ht="13.5" thickBot="1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</row>
    <row r="257" spans="1:20" ht="13.5" thickBot="1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</row>
    <row r="258" spans="1:20" ht="13.5" thickBot="1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</row>
    <row r="259" spans="1:20" ht="13.5" thickBot="1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</row>
    <row r="260" spans="1:20" ht="13.5" thickBot="1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</row>
    <row r="261" spans="1:20" ht="13.5" thickBot="1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</row>
    <row r="262" spans="1:20" ht="13.5" thickBot="1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</row>
    <row r="263" spans="1:20" ht="13.5" thickBot="1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</row>
    <row r="264" spans="1:20" ht="13.5" thickBot="1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</row>
    <row r="265" spans="1:20" ht="13.5" thickBot="1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</row>
    <row r="266" spans="1:20" ht="13.5" thickBot="1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</row>
    <row r="267" spans="1:20" ht="13.5" thickBot="1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</row>
    <row r="268" spans="1:20" ht="13.5" thickBot="1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</row>
    <row r="269" spans="1:20" ht="13.5" thickBot="1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</row>
    <row r="270" spans="1:20" ht="13.5" thickBot="1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</row>
    <row r="271" spans="1:20" ht="13.5" thickBot="1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</row>
    <row r="272" spans="1:20" ht="13.5" thickBot="1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</row>
    <row r="273" spans="1:20" ht="13.5" thickBot="1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</row>
    <row r="274" spans="1:20" ht="13.5" thickBot="1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</row>
    <row r="275" spans="1:20" ht="13.5" thickBot="1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</row>
    <row r="276" spans="1:20" ht="13.5" thickBot="1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</row>
    <row r="277" spans="1:20" ht="13.5" thickBot="1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</row>
    <row r="278" spans="1:20" ht="13.5" thickBot="1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</row>
    <row r="279" spans="1:20" ht="13.5" thickBot="1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</row>
    <row r="280" spans="1:20" ht="13.5" thickBot="1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</row>
    <row r="281" spans="1:20" ht="13.5" thickBot="1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</row>
    <row r="282" spans="1:20" ht="13.5" thickBot="1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</row>
    <row r="283" spans="1:20" ht="13.5" thickBot="1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</row>
    <row r="284" spans="1:20" ht="13.5" thickBot="1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</row>
    <row r="285" spans="1:20" ht="13.5" thickBot="1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</row>
    <row r="286" spans="1:20" ht="13.5" thickBot="1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</row>
    <row r="287" spans="1:20" ht="13.5" thickBot="1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</row>
    <row r="288" spans="1:20" ht="13.5" thickBot="1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</row>
    <row r="289" spans="1:20" ht="13.5" thickBot="1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</row>
    <row r="290" spans="1:20" ht="13.5" thickBot="1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</row>
    <row r="291" spans="1:20" ht="13.5" thickBot="1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</row>
    <row r="292" spans="1:20" ht="13.5" thickBot="1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</row>
    <row r="293" spans="1:20" ht="13.5" thickBot="1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</row>
    <row r="294" spans="1:20" ht="13.5" thickBot="1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</row>
    <row r="295" spans="1:20" ht="13.5" thickBot="1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</row>
    <row r="296" spans="1:20" ht="13.5" thickBot="1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</row>
    <row r="297" spans="1:20" ht="13.5" thickBot="1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</row>
    <row r="298" spans="1:20" ht="13.5" thickBot="1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</row>
    <row r="299" spans="1:20" ht="13.5" thickBot="1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</row>
    <row r="300" spans="1:20" ht="13.5" thickBot="1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</row>
    <row r="301" spans="1:20" ht="13.5" thickBot="1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</row>
    <row r="302" spans="1:20" ht="13.5" thickBot="1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</row>
    <row r="303" spans="1:20" ht="13.5" thickBot="1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</row>
    <row r="304" spans="1:20" ht="13.5" thickBot="1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</row>
    <row r="305" spans="1:20" ht="13.5" thickBot="1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</row>
    <row r="306" spans="1:20" ht="13.5" thickBot="1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</row>
    <row r="307" spans="1:20" ht="13.5" thickBot="1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</row>
    <row r="308" spans="1:20" ht="13.5" thickBot="1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</row>
    <row r="309" spans="1:20" ht="13.5" thickBot="1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</row>
    <row r="310" spans="1:20" ht="13.5" thickBot="1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</row>
    <row r="311" spans="1:20" ht="13.5" thickBot="1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</row>
    <row r="312" spans="1:20" ht="13.5" thickBot="1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</row>
    <row r="313" spans="1:20" ht="13.5" thickBot="1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</row>
    <row r="314" spans="1:20" ht="13.5" thickBot="1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</row>
    <row r="315" spans="1:20" ht="13.5" thickBot="1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</row>
    <row r="316" spans="1:20" ht="13.5" thickBot="1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</row>
    <row r="317" spans="1:20" ht="13.5" thickBot="1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</row>
    <row r="318" spans="1:20" ht="13.5" thickBot="1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</row>
    <row r="319" spans="1:20" ht="13.5" thickBot="1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</row>
    <row r="320" spans="1:20" ht="13.5" thickBot="1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</row>
    <row r="321" spans="1:20" ht="13.5" thickBot="1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</row>
    <row r="322" spans="1:20" ht="13.5" thickBot="1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</row>
    <row r="323" spans="1:20" ht="13.5" thickBot="1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</row>
    <row r="324" spans="1:20" ht="13.5" thickBot="1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</row>
    <row r="325" spans="1:20" ht="13.5" thickBot="1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</row>
    <row r="326" spans="1:20" ht="13.5" thickBot="1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</row>
    <row r="327" spans="1:20" ht="13.5" thickBot="1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</row>
    <row r="328" spans="1:20" ht="13.5" thickBot="1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</row>
    <row r="329" spans="1:20" ht="13.5" thickBot="1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</row>
    <row r="330" spans="1:20" ht="13.5" thickBot="1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</row>
    <row r="331" spans="1:20" ht="13.5" thickBot="1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</row>
    <row r="332" spans="1:20" ht="13.5" thickBot="1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</row>
    <row r="333" spans="1:20" ht="13.5" thickBot="1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</row>
    <row r="334" spans="1:20" ht="13.5" thickBot="1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</row>
    <row r="335" spans="1:20" ht="13.5" thickBot="1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</row>
    <row r="336" spans="1:20" ht="13.5" thickBot="1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</row>
    <row r="337" spans="1:20" ht="13.5" thickBot="1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</row>
    <row r="338" spans="1:20" ht="13.5" thickBot="1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</row>
    <row r="339" spans="1:20" ht="13.5" thickBot="1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</row>
    <row r="340" spans="1:20" ht="13.5" thickBot="1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</row>
    <row r="341" spans="1:20" ht="13.5" thickBot="1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</row>
    <row r="342" spans="1:20" ht="13.5" thickBot="1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</row>
    <row r="343" spans="1:20" ht="13.5" thickBot="1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</row>
    <row r="344" spans="1:20" ht="13.5" thickBot="1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</row>
    <row r="345" spans="1:20" ht="13.5" thickBot="1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</row>
    <row r="346" spans="1:20" ht="13.5" thickBot="1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</row>
    <row r="347" spans="1:20" ht="13.5" thickBot="1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</row>
    <row r="348" spans="1:20" ht="13.5" thickBot="1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</row>
    <row r="349" spans="1:20" ht="13.5" thickBot="1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</row>
    <row r="350" spans="1:20" ht="13.5" thickBot="1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</row>
    <row r="351" spans="1:20" ht="13.5" thickBot="1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</row>
    <row r="352" spans="1:20" ht="13.5" thickBot="1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</row>
    <row r="353" spans="1:20" ht="13.5" thickBot="1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</row>
    <row r="354" spans="1:20" ht="13.5" thickBot="1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</row>
    <row r="355" spans="1:20" ht="13.5" thickBot="1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</row>
    <row r="356" spans="1:20" ht="13.5" thickBot="1">
      <c r="A356" s="53"/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</row>
    <row r="357" spans="1:20" ht="13.5" thickBot="1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</row>
    <row r="358" spans="1:20" ht="13.5" thickBot="1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</row>
    <row r="359" spans="1:20" ht="13.5" thickBot="1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</row>
    <row r="360" spans="1:20" ht="13.5" thickBot="1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</row>
    <row r="361" spans="1:20" ht="13.5" thickBot="1">
      <c r="A361" s="53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</row>
    <row r="362" spans="1:20" ht="13.5" thickBot="1">
      <c r="A362" s="53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</row>
    <row r="363" spans="1:20" ht="13.5" thickBot="1">
      <c r="A363" s="53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</row>
    <row r="364" spans="1:20" ht="13.5" thickBot="1">
      <c r="A364" s="53"/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</row>
    <row r="365" spans="1:20" ht="13.5" thickBot="1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</row>
    <row r="366" spans="1:20" ht="13.5" thickBot="1">
      <c r="A366" s="53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</row>
    <row r="367" spans="1:20" ht="13.5" thickBot="1">
      <c r="A367" s="53"/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</row>
    <row r="368" spans="1:20" ht="13.5" thickBot="1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</row>
    <row r="369" spans="1:20" ht="13.5" thickBot="1">
      <c r="A369" s="53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</row>
    <row r="370" spans="1:20" ht="13.5" thickBot="1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</row>
    <row r="371" spans="1:20" ht="13.5" thickBot="1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</row>
    <row r="372" spans="1:20" ht="13.5" thickBot="1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</row>
    <row r="373" spans="1:20" ht="13.5" thickBot="1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</row>
    <row r="374" spans="1:20" ht="13.5" thickBot="1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</row>
    <row r="375" spans="1:20" ht="13.5" thickBot="1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</row>
    <row r="376" spans="1:20" ht="13.5" thickBot="1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</row>
    <row r="377" spans="1:20" ht="13.5" thickBot="1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</row>
    <row r="378" spans="1:20" ht="13.5" thickBot="1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</row>
    <row r="379" spans="1:20" ht="13.5" thickBot="1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</row>
    <row r="380" spans="1:20" ht="13.5" thickBot="1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</row>
    <row r="381" spans="1:20" ht="13.5" thickBot="1">
      <c r="A381" s="53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</row>
    <row r="382" spans="1:20" ht="13.5" thickBot="1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</row>
    <row r="383" spans="1:20" ht="13.5" thickBot="1">
      <c r="A383" s="53"/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</row>
    <row r="384" spans="1:20" ht="13.5" thickBot="1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</row>
    <row r="385" spans="1:20" ht="13.5" thickBot="1">
      <c r="A385" s="53"/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</row>
    <row r="386" spans="1:20" ht="13.5" thickBot="1">
      <c r="A386" s="53"/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</row>
    <row r="387" spans="1:20" ht="13.5" thickBot="1">
      <c r="A387" s="53"/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</row>
    <row r="388" spans="1:20" ht="13.5" thickBot="1">
      <c r="A388" s="53"/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</row>
    <row r="389" spans="1:20" ht="13.5" thickBot="1">
      <c r="A389" s="53"/>
      <c r="B389" s="53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</row>
    <row r="390" spans="1:20" ht="13.5" thickBot="1">
      <c r="A390" s="53"/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</row>
    <row r="391" spans="1:20" ht="13.5" thickBot="1">
      <c r="A391" s="53"/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</row>
    <row r="392" spans="1:20" ht="13.5" thickBot="1">
      <c r="A392" s="53"/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</row>
    <row r="393" spans="1:20" ht="13.5" thickBot="1">
      <c r="A393" s="53"/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</row>
    <row r="394" spans="1:20" ht="13.5" thickBot="1">
      <c r="A394" s="53"/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</row>
    <row r="395" spans="1:20" ht="13.5" thickBot="1">
      <c r="A395" s="53"/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</row>
    <row r="396" spans="1:20" ht="13.5" thickBot="1">
      <c r="A396" s="53"/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</row>
    <row r="397" spans="1:20" ht="13.5" thickBot="1">
      <c r="A397" s="53"/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</row>
    <row r="398" spans="1:20" ht="13.5" thickBot="1">
      <c r="A398" s="53"/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</row>
    <row r="399" spans="1:20" ht="13.5" thickBot="1">
      <c r="A399" s="53"/>
      <c r="B399" s="53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</row>
    <row r="400" spans="1:20" ht="13.5" thickBot="1">
      <c r="A400" s="53"/>
      <c r="B400" s="53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</row>
    <row r="401" spans="1:20" ht="13.5" thickBot="1">
      <c r="A401" s="53"/>
      <c r="B401" s="53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</row>
    <row r="402" spans="1:20" ht="13.5" thickBot="1">
      <c r="A402" s="53"/>
      <c r="B402" s="53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</row>
    <row r="403" spans="1:20" ht="13.5" thickBot="1">
      <c r="A403" s="53"/>
      <c r="B403" s="53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</row>
    <row r="404" spans="1:20" ht="13.5" thickBot="1">
      <c r="A404" s="53"/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</row>
    <row r="405" spans="1:20" ht="13.5" thickBot="1">
      <c r="A405" s="53"/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</row>
    <row r="406" spans="1:20" ht="13.5" thickBot="1">
      <c r="A406" s="53"/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</row>
    <row r="407" spans="1:20" ht="13.5" thickBot="1">
      <c r="A407" s="53"/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</row>
    <row r="408" spans="1:20" ht="13.5" thickBot="1">
      <c r="A408" s="53"/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</row>
    <row r="409" spans="1:20" ht="13.5" thickBot="1">
      <c r="A409" s="53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</row>
    <row r="410" spans="1:20" ht="13.5" thickBot="1">
      <c r="A410" s="53"/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</row>
    <row r="411" spans="1:20" ht="13.5" thickBot="1">
      <c r="A411" s="53"/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</row>
    <row r="412" spans="1:20" ht="13.5" thickBot="1">
      <c r="A412" s="53"/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</row>
    <row r="413" spans="1:20" ht="13.5" thickBot="1">
      <c r="A413" s="53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</row>
    <row r="414" spans="1:20" ht="13.5" thickBot="1">
      <c r="A414" s="53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</row>
    <row r="415" spans="1:20" ht="13.5" thickBot="1">
      <c r="A415" s="53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</row>
    <row r="416" spans="1:20" ht="13.5" thickBot="1">
      <c r="A416" s="53"/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</row>
    <row r="417" spans="1:20" ht="13.5" thickBot="1">
      <c r="A417" s="53"/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</row>
    <row r="418" spans="1:20" ht="13.5" thickBot="1">
      <c r="A418" s="53"/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</row>
    <row r="419" spans="1:20" ht="13.5" thickBot="1">
      <c r="A419" s="53"/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</row>
    <row r="420" spans="1:20" ht="13.5" thickBot="1">
      <c r="A420" s="53"/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</row>
    <row r="421" spans="1:20" ht="13.5" thickBot="1">
      <c r="A421" s="53"/>
      <c r="B421" s="53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</row>
    <row r="422" spans="1:20" ht="13.5" thickBot="1">
      <c r="A422" s="53"/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</row>
    <row r="423" spans="1:20" ht="13.5" thickBot="1">
      <c r="A423" s="53"/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</row>
    <row r="424" spans="1:20" ht="13.5" thickBot="1">
      <c r="A424" s="53"/>
      <c r="B424" s="53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</row>
    <row r="425" spans="1:20" ht="13.5" thickBot="1">
      <c r="A425" s="53"/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</row>
    <row r="426" spans="1:20" ht="13.5" thickBot="1">
      <c r="A426" s="53"/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</row>
    <row r="427" spans="1:20" ht="13.5" thickBot="1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</row>
    <row r="428" spans="1:20" ht="13.5" thickBot="1">
      <c r="A428" s="53"/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</row>
    <row r="429" spans="1:20" ht="13.5" thickBot="1">
      <c r="A429" s="53"/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</row>
    <row r="430" spans="1:20" ht="13.5" thickBot="1">
      <c r="A430" s="53"/>
      <c r="B430" s="53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</row>
    <row r="431" spans="1:20" ht="13.5" thickBot="1">
      <c r="A431" s="53"/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</row>
    <row r="432" spans="1:20" ht="13.5" thickBot="1">
      <c r="A432" s="53"/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</row>
    <row r="433" spans="1:20" ht="13.5" thickBot="1">
      <c r="A433" s="53"/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</row>
    <row r="434" spans="1:20" ht="13.5" thickBot="1">
      <c r="A434" s="53"/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</row>
    <row r="435" spans="1:20" ht="13.5" thickBot="1">
      <c r="A435" s="53"/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</row>
    <row r="436" spans="1:20" ht="13.5" thickBot="1">
      <c r="A436" s="53"/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</row>
    <row r="437" spans="1:20" ht="13.5" thickBot="1">
      <c r="A437" s="53"/>
      <c r="B437" s="53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</row>
    <row r="438" spans="1:20" ht="13.5" thickBot="1">
      <c r="A438" s="53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</row>
    <row r="439" spans="1:20" ht="13.5" thickBot="1">
      <c r="A439" s="53"/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</row>
    <row r="440" spans="1:20" ht="13.5" thickBot="1">
      <c r="A440" s="53"/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</row>
    <row r="441" spans="1:20" ht="13.5" thickBot="1">
      <c r="A441" s="53"/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</row>
    <row r="442" spans="1:20" ht="13.5" thickBot="1">
      <c r="A442" s="53"/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</row>
    <row r="443" spans="1:20" ht="13.5" thickBot="1">
      <c r="A443" s="53"/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</row>
    <row r="444" spans="1:20" ht="13.5" thickBot="1">
      <c r="A444" s="53"/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</row>
    <row r="445" spans="1:20" ht="13.5" thickBot="1">
      <c r="A445" s="53"/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</row>
    <row r="446" spans="1:20" ht="13.5" thickBot="1">
      <c r="A446" s="53"/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</row>
    <row r="447" spans="1:20" ht="13.5" thickBot="1">
      <c r="A447" s="53"/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</row>
    <row r="448" spans="1:20" ht="13.5" thickBot="1">
      <c r="A448" s="53"/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</row>
    <row r="449" spans="1:20" ht="13.5" thickBot="1">
      <c r="A449" s="53"/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</row>
    <row r="450" spans="1:20" ht="13.5" thickBot="1">
      <c r="A450" s="53"/>
      <c r="B450" s="53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</row>
    <row r="451" spans="1:20" ht="13.5" thickBot="1">
      <c r="A451" s="53"/>
      <c r="B451" s="53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</row>
    <row r="452" spans="1:20" ht="13.5" thickBot="1">
      <c r="A452" s="53"/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</row>
    <row r="453" spans="1:20" ht="13.5" thickBot="1">
      <c r="A453" s="53"/>
      <c r="B453" s="53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</row>
    <row r="454" spans="1:20" ht="13.5" thickBot="1">
      <c r="A454" s="53"/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</row>
    <row r="455" spans="1:20" ht="13.5" thickBot="1">
      <c r="A455" s="53"/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</row>
    <row r="456" spans="1:20" ht="13.5" thickBot="1">
      <c r="A456" s="53"/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</row>
    <row r="457" spans="1:20" ht="13.5" thickBot="1">
      <c r="A457" s="53"/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</row>
    <row r="458" spans="1:20" ht="13.5" thickBot="1">
      <c r="A458" s="53"/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</row>
    <row r="459" spans="1:20" ht="13.5" thickBot="1">
      <c r="A459" s="53"/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</row>
    <row r="460" spans="1:20" ht="13.5" thickBot="1">
      <c r="A460" s="53"/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</row>
    <row r="461" spans="1:20" ht="13.5" thickBot="1">
      <c r="A461" s="53"/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</row>
    <row r="462" spans="1:20" ht="13.5" thickBot="1">
      <c r="A462" s="53"/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</row>
    <row r="463" spans="1:20" ht="13.5" thickBot="1">
      <c r="A463" s="53"/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</row>
    <row r="464" spans="1:20" ht="13.5" thickBot="1">
      <c r="A464" s="53"/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</row>
    <row r="465" spans="1:20" ht="13.5" thickBot="1">
      <c r="A465" s="53"/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</row>
    <row r="466" spans="1:20" ht="13.5" thickBot="1">
      <c r="A466" s="53"/>
      <c r="B466" s="53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</row>
    <row r="467" spans="1:20" ht="13.5" thickBot="1">
      <c r="A467" s="53"/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</row>
    <row r="468" spans="1:20" ht="13.5" thickBot="1">
      <c r="A468" s="53"/>
      <c r="B468" s="53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</row>
    <row r="469" spans="1:20" ht="13.5" thickBot="1">
      <c r="A469" s="53"/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</row>
    <row r="470" spans="1:20" ht="13.5" thickBot="1">
      <c r="A470" s="53"/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</row>
    <row r="471" spans="1:20" ht="13.5" thickBot="1">
      <c r="A471" s="53"/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</row>
    <row r="472" spans="1:20" ht="13.5" thickBot="1">
      <c r="A472" s="53"/>
      <c r="B472" s="53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</row>
    <row r="473" spans="1:20" ht="13.5" thickBot="1">
      <c r="A473" s="53"/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</row>
    <row r="474" spans="1:20" ht="13.5" thickBot="1">
      <c r="A474" s="53"/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</row>
    <row r="475" spans="1:20" ht="13.5" thickBot="1">
      <c r="A475" s="53"/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</row>
    <row r="476" spans="1:20" ht="13.5" thickBot="1">
      <c r="A476" s="53"/>
      <c r="B476" s="53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</row>
    <row r="477" spans="1:20" ht="13.5" thickBot="1">
      <c r="A477" s="53"/>
      <c r="B477" s="53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</row>
    <row r="478" spans="1:20" ht="13.5" thickBot="1">
      <c r="A478" s="53"/>
      <c r="B478" s="53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</row>
    <row r="479" spans="1:20" ht="13.5" thickBot="1">
      <c r="A479" s="53"/>
      <c r="B479" s="53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</row>
    <row r="480" spans="1:20" ht="13.5" thickBot="1">
      <c r="A480" s="53"/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</row>
    <row r="481" spans="1:20" ht="13.5" thickBot="1">
      <c r="A481" s="53"/>
      <c r="B481" s="53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</row>
    <row r="482" spans="1:20" ht="13.5" thickBot="1">
      <c r="A482" s="53"/>
      <c r="B482" s="53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</row>
    <row r="483" spans="1:20" ht="13.5" thickBot="1">
      <c r="A483" s="53"/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</row>
    <row r="484" spans="1:20" ht="13.5" thickBot="1">
      <c r="A484" s="53"/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</row>
    <row r="485" spans="1:20" ht="13.5" thickBot="1">
      <c r="A485" s="53"/>
      <c r="B485" s="53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</row>
    <row r="486" spans="1:20" ht="13.5" thickBot="1">
      <c r="A486" s="53"/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</row>
    <row r="487" spans="1:20" ht="13.5" thickBot="1">
      <c r="A487" s="53"/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</row>
    <row r="488" spans="1:20" ht="13.5" thickBot="1">
      <c r="A488" s="53"/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</row>
    <row r="489" spans="1:20" ht="13.5" thickBot="1">
      <c r="A489" s="53"/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</row>
    <row r="490" spans="1:20" ht="13.5" thickBot="1">
      <c r="A490" s="53"/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</row>
    <row r="491" spans="1:20" ht="13.5" thickBot="1">
      <c r="A491" s="53"/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</row>
    <row r="492" spans="1:20" ht="13.5" thickBot="1">
      <c r="A492" s="53"/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</row>
    <row r="493" spans="1:20" ht="13.5" thickBot="1">
      <c r="A493" s="53"/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</row>
    <row r="494" spans="1:20" ht="13.5" thickBot="1">
      <c r="A494" s="53"/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</row>
    <row r="495" spans="1:20" ht="13.5" thickBot="1">
      <c r="A495" s="53"/>
      <c r="B495" s="53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</row>
    <row r="496" spans="1:20" ht="13.5" thickBot="1">
      <c r="A496" s="53"/>
      <c r="B496" s="53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</row>
    <row r="497" spans="1:20" ht="13.5" thickBot="1">
      <c r="A497" s="53"/>
      <c r="B497" s="53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</row>
    <row r="498" spans="1:20" ht="13.5" thickBot="1">
      <c r="A498" s="53"/>
      <c r="B498" s="53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</row>
    <row r="499" spans="1:20" ht="13.5" thickBot="1">
      <c r="A499" s="53"/>
      <c r="B499" s="53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</row>
    <row r="500" spans="1:20" ht="13.5" thickBot="1">
      <c r="A500" s="53"/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</row>
    <row r="501" spans="1:20" ht="13.5" thickBot="1">
      <c r="A501" s="53"/>
      <c r="B501" s="53"/>
      <c r="C501" s="53"/>
      <c r="D501" s="53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</row>
    <row r="502" spans="1:20" ht="13.5" thickBot="1">
      <c r="A502" s="53"/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</row>
    <row r="503" spans="1:20" ht="13.5" thickBot="1">
      <c r="A503" s="53"/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</row>
    <row r="504" spans="1:20" ht="13.5" thickBot="1">
      <c r="A504" s="53"/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</row>
    <row r="505" spans="1:20" ht="13.5" thickBot="1">
      <c r="A505" s="53"/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</row>
    <row r="506" spans="1:20" ht="13.5" thickBot="1">
      <c r="A506" s="53"/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</row>
    <row r="507" spans="1:20" ht="13.5" thickBot="1">
      <c r="A507" s="53"/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</row>
    <row r="508" spans="1:20" ht="13.5" thickBot="1">
      <c r="A508" s="53"/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</row>
    <row r="509" spans="1:20" ht="13.5" thickBot="1">
      <c r="A509" s="53"/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</row>
    <row r="510" spans="1:20" ht="13.5" thickBot="1">
      <c r="A510" s="53"/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</row>
    <row r="511" spans="1:20" ht="13.5" thickBot="1">
      <c r="A511" s="53"/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</row>
    <row r="512" spans="1:20" ht="13.5" thickBot="1">
      <c r="A512" s="53"/>
      <c r="B512" s="53"/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</row>
    <row r="513" spans="1:20" ht="13.5" thickBot="1">
      <c r="A513" s="53"/>
      <c r="B513" s="53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</row>
    <row r="514" spans="1:20" ht="13.5" thickBot="1">
      <c r="A514" s="53"/>
      <c r="B514" s="53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</row>
    <row r="515" spans="1:20" ht="13.5" thickBot="1">
      <c r="A515" s="53"/>
      <c r="B515" s="53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</row>
    <row r="516" spans="1:20" ht="13.5" thickBot="1">
      <c r="A516" s="53"/>
      <c r="B516" s="53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</row>
    <row r="517" spans="1:20" ht="13.5" thickBot="1">
      <c r="A517" s="53"/>
      <c r="B517" s="53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</row>
    <row r="518" spans="1:20" ht="13.5" thickBot="1">
      <c r="A518" s="53"/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</row>
    <row r="519" spans="1:20" ht="13.5" thickBot="1">
      <c r="A519" s="53"/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</row>
    <row r="520" spans="1:20" ht="13.5" thickBot="1">
      <c r="A520" s="53"/>
      <c r="B520" s="53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</row>
    <row r="521" spans="1:20" ht="13.5" thickBot="1">
      <c r="A521" s="53"/>
      <c r="B521" s="53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</row>
    <row r="522" spans="1:20" ht="13.5" thickBot="1">
      <c r="A522" s="53"/>
      <c r="B522" s="53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</row>
    <row r="523" spans="1:20" ht="13.5" thickBot="1">
      <c r="A523" s="53"/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</row>
    <row r="524" spans="1:20" ht="13.5" thickBot="1">
      <c r="A524" s="53"/>
      <c r="B524" s="53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</row>
    <row r="525" spans="1:20" ht="13.5" thickBot="1">
      <c r="A525" s="53"/>
      <c r="B525" s="53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</row>
    <row r="526" spans="1:20" ht="13.5" thickBot="1">
      <c r="A526" s="53"/>
      <c r="B526" s="53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</row>
    <row r="527" spans="1:20" ht="13.5" thickBot="1">
      <c r="A527" s="53"/>
      <c r="B527" s="53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</row>
    <row r="528" spans="1:20" ht="13.5" thickBot="1">
      <c r="A528" s="53"/>
      <c r="B528" s="53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</row>
    <row r="529" spans="1:20" ht="13.5" thickBot="1">
      <c r="A529" s="53"/>
      <c r="B529" s="53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</row>
    <row r="530" spans="1:20" ht="13.5" thickBot="1">
      <c r="A530" s="53"/>
      <c r="B530" s="53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</row>
    <row r="531" spans="1:20" ht="13.5" thickBot="1">
      <c r="A531" s="53"/>
      <c r="B531" s="53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</row>
    <row r="532" spans="1:20" ht="13.5" thickBot="1">
      <c r="A532" s="53"/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</row>
    <row r="533" spans="1:20" ht="13.5" thickBot="1">
      <c r="A533" s="53"/>
      <c r="B533" s="53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</row>
    <row r="534" spans="1:20" ht="13.5" thickBot="1">
      <c r="A534" s="53"/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</row>
    <row r="535" spans="1:20" ht="13.5" thickBot="1">
      <c r="A535" s="53"/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</row>
    <row r="536" spans="1:20" ht="13.5" thickBot="1">
      <c r="A536" s="53"/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</row>
    <row r="537" spans="1:20" ht="13.5" thickBot="1">
      <c r="A537" s="53"/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</row>
    <row r="538" spans="1:20" ht="13.5" thickBot="1">
      <c r="A538" s="53"/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</row>
    <row r="539" spans="1:20" ht="13.5" thickBot="1">
      <c r="A539" s="53"/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</row>
    <row r="540" spans="1:20" ht="13.5" thickBot="1">
      <c r="A540" s="53"/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</row>
    <row r="541" spans="1:20" ht="13.5" thickBot="1">
      <c r="A541" s="53"/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</row>
    <row r="542" spans="1:20" ht="13.5" thickBot="1">
      <c r="A542" s="53"/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</row>
    <row r="543" spans="1:20" ht="13.5" thickBot="1">
      <c r="A543" s="53"/>
      <c r="B543" s="53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</row>
    <row r="544" spans="1:20" ht="13.5" thickBot="1">
      <c r="A544" s="53"/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</row>
    <row r="545" spans="1:20" ht="13.5" thickBot="1">
      <c r="A545" s="53"/>
      <c r="B545" s="53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</row>
    <row r="546" spans="1:20" ht="13.5" thickBot="1">
      <c r="A546" s="53"/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</row>
    <row r="547" spans="1:20" ht="13.5" thickBot="1">
      <c r="A547" s="53"/>
      <c r="B547" s="53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</row>
    <row r="548" spans="1:20" ht="13.5" thickBot="1">
      <c r="A548" s="53"/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</row>
    <row r="549" spans="1:20" ht="13.5" thickBot="1">
      <c r="A549" s="53"/>
      <c r="B549" s="53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</row>
    <row r="550" spans="1:20" ht="13.5" thickBot="1">
      <c r="A550" s="53"/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</row>
    <row r="551" spans="1:20" ht="13.5" thickBot="1">
      <c r="A551" s="53"/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</row>
    <row r="552" spans="1:20" ht="13.5" thickBot="1">
      <c r="A552" s="53"/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</row>
    <row r="553" spans="1:20" ht="13.5" thickBot="1">
      <c r="A553" s="53"/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</row>
    <row r="554" spans="1:20" ht="13.5" thickBot="1">
      <c r="A554" s="53"/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</row>
    <row r="555" spans="1:20" ht="13.5" thickBot="1">
      <c r="A555" s="53"/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</row>
    <row r="556" spans="1:20" ht="13.5" thickBot="1">
      <c r="A556" s="53"/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</row>
    <row r="557" spans="1:20" ht="13.5" thickBot="1">
      <c r="A557" s="53"/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</row>
    <row r="558" spans="1:20" ht="13.5" thickBot="1">
      <c r="A558" s="53"/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</row>
    <row r="559" spans="1:20" ht="13.5" thickBot="1">
      <c r="A559" s="53"/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</row>
    <row r="560" spans="1:20" ht="13.5" thickBot="1">
      <c r="A560" s="53"/>
      <c r="B560" s="53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</row>
    <row r="561" spans="1:20" ht="13.5" thickBot="1">
      <c r="A561" s="53"/>
      <c r="B561" s="53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</row>
    <row r="562" spans="1:20" ht="13.5" thickBot="1">
      <c r="A562" s="53"/>
      <c r="B562" s="53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</row>
    <row r="563" spans="1:20" ht="13.5" thickBot="1">
      <c r="A563" s="53"/>
      <c r="B563" s="53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</row>
    <row r="564" spans="1:20" ht="13.5" thickBot="1">
      <c r="A564" s="53"/>
      <c r="B564" s="53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</row>
    <row r="565" spans="1:20" ht="13.5" thickBot="1">
      <c r="A565" s="53"/>
      <c r="B565" s="53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</row>
    <row r="566" spans="1:20" ht="13.5" thickBot="1">
      <c r="A566" s="53"/>
      <c r="B566" s="53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</row>
    <row r="567" spans="1:20" ht="13.5" thickBot="1">
      <c r="A567" s="53"/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</row>
    <row r="568" spans="1:20" ht="13.5" thickBot="1">
      <c r="A568" s="53"/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</row>
    <row r="569" spans="1:20" ht="13.5" thickBot="1">
      <c r="A569" s="53"/>
      <c r="B569" s="53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</row>
    <row r="570" spans="1:20" ht="13.5" thickBot="1">
      <c r="A570" s="53"/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</row>
    <row r="571" spans="1:20" ht="13.5" thickBot="1">
      <c r="A571" s="53"/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</row>
    <row r="572" spans="1:20" ht="13.5" thickBot="1">
      <c r="A572" s="53"/>
      <c r="B572" s="53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</row>
    <row r="573" spans="1:20" ht="13.5" thickBot="1">
      <c r="A573" s="53"/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</row>
    <row r="574" spans="1:20" ht="13.5" thickBot="1">
      <c r="A574" s="53"/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</row>
    <row r="575" spans="1:20" ht="13.5" thickBot="1">
      <c r="A575" s="53"/>
      <c r="B575" s="53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</row>
    <row r="576" spans="1:20" ht="13.5" thickBot="1">
      <c r="A576" s="53"/>
      <c r="B576" s="53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</row>
    <row r="577" spans="1:20" ht="13.5" thickBot="1">
      <c r="A577" s="53"/>
      <c r="B577" s="53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</row>
    <row r="578" spans="1:20" ht="13.5" thickBot="1">
      <c r="A578" s="53"/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</row>
    <row r="579" spans="1:20" ht="13.5" thickBot="1">
      <c r="A579" s="53"/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</row>
    <row r="580" spans="1:20" ht="13.5" thickBot="1">
      <c r="A580" s="53"/>
      <c r="B580" s="53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</row>
    <row r="581" spans="1:20" ht="13.5" thickBot="1">
      <c r="A581" s="53"/>
      <c r="B581" s="53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</row>
    <row r="582" spans="1:20" ht="13.5" thickBot="1">
      <c r="A582" s="53"/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</row>
    <row r="583" spans="1:20" ht="13.5" thickBot="1">
      <c r="A583" s="53"/>
      <c r="B583" s="53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</row>
    <row r="584" spans="1:20" ht="13.5" thickBot="1">
      <c r="A584" s="53"/>
      <c r="B584" s="5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</row>
    <row r="585" spans="1:20" ht="13.5" thickBot="1">
      <c r="A585" s="53"/>
      <c r="B585" s="53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</row>
    <row r="586" spans="1:20" ht="13.5" thickBot="1">
      <c r="A586" s="53"/>
      <c r="B586" s="53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</row>
    <row r="587" spans="1:20" ht="13.5" thickBot="1">
      <c r="A587" s="53"/>
      <c r="B587" s="53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</row>
    <row r="588" spans="1:20" ht="13.5" thickBot="1">
      <c r="A588" s="53"/>
      <c r="B588" s="53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</row>
    <row r="589" spans="1:20" ht="13.5" thickBot="1">
      <c r="A589" s="53"/>
      <c r="B589" s="53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</row>
    <row r="590" spans="1:20" ht="13.5" thickBot="1">
      <c r="A590" s="53"/>
      <c r="B590" s="53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</row>
    <row r="591" spans="1:20" ht="13.5" thickBot="1">
      <c r="A591" s="53"/>
      <c r="B591" s="53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</row>
    <row r="592" spans="1:20" ht="13.5" thickBot="1">
      <c r="A592" s="53"/>
      <c r="B592" s="53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</row>
    <row r="593" spans="1:20" ht="13.5" thickBot="1">
      <c r="A593" s="53"/>
      <c r="B593" s="53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</row>
    <row r="594" spans="1:20" ht="13.5" thickBot="1">
      <c r="A594" s="53"/>
      <c r="B594" s="53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</row>
    <row r="595" spans="1:20" ht="13.5" thickBot="1">
      <c r="A595" s="53"/>
      <c r="B595" s="53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</row>
    <row r="596" spans="1:20" ht="13.5" thickBot="1">
      <c r="A596" s="53"/>
      <c r="B596" s="53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</row>
    <row r="597" spans="1:20" ht="13.5" thickBot="1">
      <c r="A597" s="53"/>
      <c r="B597" s="53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</row>
    <row r="598" spans="1:20" ht="13.5" thickBot="1">
      <c r="A598" s="53"/>
      <c r="B598" s="53"/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</row>
    <row r="599" spans="1:20" ht="13.5" thickBot="1">
      <c r="A599" s="53"/>
      <c r="B599" s="53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</row>
    <row r="600" spans="1:20" ht="13.5" thickBot="1">
      <c r="A600" s="53"/>
      <c r="B600" s="53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</row>
    <row r="601" spans="1:20" ht="13.5" thickBot="1">
      <c r="A601" s="53"/>
      <c r="B601" s="53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</row>
    <row r="602" spans="1:20" ht="13.5" thickBot="1">
      <c r="A602" s="53"/>
      <c r="B602" s="53"/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</row>
    <row r="603" spans="1:20" ht="13.5" thickBot="1">
      <c r="A603" s="53"/>
      <c r="B603" s="53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</row>
    <row r="604" spans="1:20" ht="13.5" thickBot="1">
      <c r="A604" s="53"/>
      <c r="B604" s="53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</row>
    <row r="605" spans="1:20" ht="13.5" thickBot="1">
      <c r="A605" s="53"/>
      <c r="B605" s="53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</row>
    <row r="606" spans="1:20" ht="13.5" thickBot="1">
      <c r="A606" s="53"/>
      <c r="B606" s="53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</row>
    <row r="607" spans="1:20" ht="13.5" thickBot="1">
      <c r="A607" s="53"/>
      <c r="B607" s="53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</row>
    <row r="608" spans="1:20" ht="13.5" thickBot="1">
      <c r="A608" s="53"/>
      <c r="B608" s="53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</row>
    <row r="609" spans="1:20" ht="13.5" thickBot="1">
      <c r="A609" s="53"/>
      <c r="B609" s="53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</row>
    <row r="610" spans="1:20" ht="13.5" thickBot="1">
      <c r="A610" s="53"/>
      <c r="B610" s="53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</row>
    <row r="611" spans="1:20" ht="13.5" thickBot="1">
      <c r="A611" s="53"/>
      <c r="B611" s="53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</row>
    <row r="612" spans="1:20" ht="13.5" thickBot="1">
      <c r="A612" s="53"/>
      <c r="B612" s="53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</row>
    <row r="613" spans="1:20" ht="13.5" thickBot="1">
      <c r="A613" s="53"/>
      <c r="B613" s="53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</row>
    <row r="614" spans="1:20" ht="13.5" thickBot="1">
      <c r="A614" s="53"/>
      <c r="B614" s="53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</row>
    <row r="615" spans="1:20" ht="13.5" thickBot="1">
      <c r="A615" s="53"/>
      <c r="B615" s="53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</row>
    <row r="616" spans="1:20" ht="13.5" thickBot="1">
      <c r="A616" s="53"/>
      <c r="B616" s="53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</row>
    <row r="617" spans="1:20" ht="13.5" thickBot="1">
      <c r="A617" s="53"/>
      <c r="B617" s="53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</row>
    <row r="618" spans="1:20" ht="13.5" thickBot="1">
      <c r="A618" s="53"/>
      <c r="B618" s="53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</row>
    <row r="619" spans="1:20" ht="13.5" thickBot="1">
      <c r="A619" s="53"/>
      <c r="B619" s="53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</row>
    <row r="620" spans="1:20" ht="13.5" thickBot="1">
      <c r="A620" s="53"/>
      <c r="B620" s="53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</row>
    <row r="621" spans="1:20" ht="13.5" thickBot="1">
      <c r="A621" s="53"/>
      <c r="B621" s="53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</row>
    <row r="622" spans="1:20" ht="13.5" thickBot="1">
      <c r="A622" s="53"/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</row>
    <row r="623" spans="1:20" ht="13.5" thickBot="1">
      <c r="A623" s="53"/>
      <c r="B623" s="53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</row>
    <row r="624" spans="1:20" ht="13.5" thickBot="1">
      <c r="A624" s="53"/>
      <c r="B624" s="53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</row>
    <row r="625" spans="1:20" ht="13.5" thickBot="1">
      <c r="A625" s="53"/>
      <c r="B625" s="53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</row>
    <row r="626" spans="1:20" ht="13.5" thickBot="1">
      <c r="A626" s="53"/>
      <c r="B626" s="53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</row>
    <row r="627" spans="1:20" ht="13.5" thickBot="1">
      <c r="A627" s="53"/>
      <c r="B627" s="53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</row>
    <row r="628" spans="1:20" ht="13.5" thickBot="1">
      <c r="A628" s="53"/>
      <c r="B628" s="53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</row>
    <row r="629" spans="1:20" ht="13.5" thickBot="1">
      <c r="A629" s="53"/>
      <c r="B629" s="53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</row>
    <row r="630" spans="1:20" ht="13.5" thickBot="1">
      <c r="A630" s="53"/>
      <c r="B630" s="53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</row>
    <row r="631" spans="1:20" ht="13.5" thickBot="1">
      <c r="A631" s="53"/>
      <c r="B631" s="53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</row>
    <row r="632" spans="1:20" ht="13.5" thickBot="1">
      <c r="A632" s="53"/>
      <c r="B632" s="53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</row>
    <row r="633" spans="1:20" ht="13.5" thickBot="1">
      <c r="A633" s="53"/>
      <c r="B633" s="53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</row>
    <row r="634" spans="1:20" ht="13.5" thickBot="1">
      <c r="A634" s="53"/>
      <c r="B634" s="53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</row>
    <row r="635" spans="1:20" ht="13.5" thickBot="1">
      <c r="A635" s="53"/>
      <c r="B635" s="53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</row>
    <row r="636" spans="1:20" ht="13.5" thickBot="1">
      <c r="A636" s="53"/>
      <c r="B636" s="53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</row>
    <row r="637" spans="1:20" ht="13.5" thickBot="1">
      <c r="A637" s="53"/>
      <c r="B637" s="53"/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</row>
    <row r="638" spans="1:20" ht="13.5" thickBot="1">
      <c r="A638" s="53"/>
      <c r="B638" s="53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</row>
    <row r="639" spans="1:20" ht="13.5" thickBot="1">
      <c r="A639" s="53"/>
      <c r="B639" s="53"/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</row>
    <row r="640" spans="1:20" ht="13.5" thickBot="1">
      <c r="A640" s="53"/>
      <c r="B640" s="53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</row>
    <row r="641" spans="1:20" ht="13.5" thickBot="1">
      <c r="A641" s="53"/>
      <c r="B641" s="53"/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</row>
    <row r="642" spans="1:20" ht="13.5" thickBot="1">
      <c r="A642" s="53"/>
      <c r="B642" s="53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</row>
    <row r="643" spans="1:20" ht="13.5" thickBot="1">
      <c r="A643" s="53"/>
      <c r="B643" s="53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</row>
    <row r="644" spans="1:20" ht="13.5" thickBot="1">
      <c r="A644" s="53"/>
      <c r="B644" s="53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</row>
    <row r="645" spans="1:20" ht="13.5" thickBot="1">
      <c r="A645" s="53"/>
      <c r="B645" s="53"/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</row>
    <row r="646" spans="1:20" ht="13.5" thickBot="1">
      <c r="A646" s="53"/>
      <c r="B646" s="53"/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</row>
    <row r="647" spans="1:20" ht="13.5" thickBot="1">
      <c r="A647" s="53"/>
      <c r="B647" s="53"/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</row>
    <row r="648" spans="1:20" ht="13.5" thickBot="1">
      <c r="A648" s="53"/>
      <c r="B648" s="53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</row>
    <row r="649" spans="1:20" ht="13.5" thickBot="1">
      <c r="A649" s="53"/>
      <c r="B649" s="53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</row>
    <row r="650" spans="1:20" ht="13.5" thickBot="1">
      <c r="A650" s="53"/>
      <c r="B650" s="53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</row>
    <row r="651" spans="1:20" ht="13.5" thickBot="1">
      <c r="A651" s="53"/>
      <c r="B651" s="53"/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</row>
    <row r="652" spans="1:20" ht="13.5" thickBot="1">
      <c r="A652" s="53"/>
      <c r="B652" s="53"/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</row>
    <row r="653" spans="1:20" ht="13.5" thickBot="1">
      <c r="A653" s="53"/>
      <c r="B653" s="53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</row>
    <row r="654" spans="1:20" ht="13.5" thickBot="1">
      <c r="A654" s="53"/>
      <c r="B654" s="53"/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</row>
    <row r="655" spans="1:20" ht="13.5" thickBot="1">
      <c r="A655" s="53"/>
      <c r="B655" s="53"/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</row>
    <row r="656" spans="1:20" ht="13.5" thickBot="1">
      <c r="A656" s="53"/>
      <c r="B656" s="53"/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</row>
    <row r="657" spans="1:20" ht="13.5" thickBot="1">
      <c r="A657" s="53"/>
      <c r="B657" s="53"/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</row>
    <row r="658" spans="1:20" ht="13.5" thickBot="1">
      <c r="A658" s="53"/>
      <c r="B658" s="53"/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</row>
    <row r="659" spans="1:20" ht="13.5" thickBot="1">
      <c r="A659" s="53"/>
      <c r="B659" s="53"/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</row>
    <row r="660" spans="1:20" ht="13.5" thickBot="1">
      <c r="A660" s="53"/>
      <c r="B660" s="53"/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</row>
    <row r="661" spans="1:20" ht="13.5" thickBot="1">
      <c r="A661" s="53"/>
      <c r="B661" s="53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</row>
    <row r="662" spans="1:20" ht="13.5" thickBot="1">
      <c r="A662" s="53"/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</row>
    <row r="663" spans="1:20" ht="13.5" thickBot="1">
      <c r="A663" s="53"/>
      <c r="B663" s="53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</row>
    <row r="664" spans="1:20" ht="13.5" thickBot="1">
      <c r="A664" s="53"/>
      <c r="B664" s="53"/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</row>
    <row r="665" spans="1:20" ht="13.5" thickBot="1">
      <c r="A665" s="53"/>
      <c r="B665" s="53"/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</row>
    <row r="666" spans="1:20" ht="13.5" thickBot="1">
      <c r="A666" s="53"/>
      <c r="B666" s="53"/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</row>
    <row r="667" spans="1:20" ht="13.5" thickBot="1">
      <c r="A667" s="53"/>
      <c r="B667" s="53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</row>
    <row r="668" spans="1:20" ht="13.5" thickBot="1">
      <c r="A668" s="53"/>
      <c r="B668" s="53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</row>
    <row r="669" spans="1:20" ht="13.5" thickBot="1">
      <c r="A669" s="53"/>
      <c r="B669" s="53"/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</row>
    <row r="670" spans="1:20" ht="13.5" thickBot="1">
      <c r="A670" s="53"/>
      <c r="B670" s="53"/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</row>
    <row r="671" spans="1:20" ht="13.5" thickBot="1">
      <c r="A671" s="53"/>
      <c r="B671" s="53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</row>
    <row r="672" spans="1:20" ht="13.5" thickBot="1">
      <c r="A672" s="53"/>
      <c r="B672" s="53"/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</row>
    <row r="673" spans="1:20" ht="13.5" thickBot="1">
      <c r="A673" s="53"/>
      <c r="B673" s="53"/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</row>
    <row r="674" spans="1:20" ht="13.5" thickBot="1">
      <c r="A674" s="53"/>
      <c r="B674" s="53"/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</row>
    <row r="675" spans="1:20" ht="13.5" thickBot="1">
      <c r="A675" s="53"/>
      <c r="B675" s="53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</row>
    <row r="676" spans="1:20" ht="13.5" thickBot="1">
      <c r="A676" s="53"/>
      <c r="B676" s="53"/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</row>
    <row r="677" spans="1:20" ht="13.5" thickBot="1">
      <c r="A677" s="53"/>
      <c r="B677" s="53"/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</row>
    <row r="678" spans="1:20" ht="13.5" thickBot="1">
      <c r="A678" s="53"/>
      <c r="B678" s="53"/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</row>
    <row r="679" spans="1:20" ht="13.5" thickBot="1">
      <c r="A679" s="53"/>
      <c r="B679" s="53"/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</row>
    <row r="680" spans="1:20" ht="13.5" thickBot="1">
      <c r="A680" s="53"/>
      <c r="B680" s="53"/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</row>
    <row r="681" spans="1:20" ht="13.5" thickBot="1">
      <c r="A681" s="53"/>
      <c r="B681" s="53"/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</row>
    <row r="682" spans="1:20" ht="13.5" thickBot="1">
      <c r="A682" s="53"/>
      <c r="B682" s="53"/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</row>
    <row r="683" spans="1:20" ht="13.5" thickBot="1">
      <c r="A683" s="53"/>
      <c r="B683" s="53"/>
      <c r="C683" s="53"/>
      <c r="D683" s="53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</row>
    <row r="684" spans="1:20" ht="13.5" thickBot="1">
      <c r="A684" s="53"/>
      <c r="B684" s="53"/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</row>
    <row r="685" spans="1:20" ht="13.5" thickBot="1">
      <c r="A685" s="53"/>
      <c r="B685" s="53"/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</row>
    <row r="686" spans="1:20" ht="13.5" thickBot="1">
      <c r="A686" s="53"/>
      <c r="B686" s="53"/>
      <c r="C686" s="53"/>
      <c r="D686" s="53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</row>
    <row r="687" spans="1:20" ht="13.5" thickBot="1">
      <c r="A687" s="53"/>
      <c r="B687" s="53"/>
      <c r="C687" s="53"/>
      <c r="D687" s="53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</row>
    <row r="688" spans="1:20" ht="13.5" thickBot="1">
      <c r="A688" s="53"/>
      <c r="B688" s="53"/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</row>
    <row r="689" spans="1:20" ht="13.5" thickBot="1">
      <c r="A689" s="53"/>
      <c r="B689" s="53"/>
      <c r="C689" s="53"/>
      <c r="D689" s="53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</row>
    <row r="690" spans="1:20" ht="13.5" thickBot="1">
      <c r="A690" s="53"/>
      <c r="B690" s="53"/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</row>
    <row r="691" spans="1:20" ht="13.5" thickBot="1">
      <c r="A691" s="53"/>
      <c r="B691" s="53"/>
      <c r="C691" s="53"/>
      <c r="D691" s="53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</row>
    <row r="692" spans="1:20" ht="13.5" thickBot="1">
      <c r="A692" s="53"/>
      <c r="B692" s="53"/>
      <c r="C692" s="53"/>
      <c r="D692" s="53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</row>
    <row r="693" spans="1:20" ht="13.5" thickBot="1">
      <c r="A693" s="53"/>
      <c r="B693" s="53"/>
      <c r="C693" s="53"/>
      <c r="D693" s="53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</row>
    <row r="694" spans="1:20" ht="13.5" thickBot="1">
      <c r="A694" s="53"/>
      <c r="B694" s="53"/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</row>
    <row r="695" spans="1:20" ht="13.5" thickBot="1">
      <c r="A695" s="53"/>
      <c r="B695" s="53"/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</row>
    <row r="696" spans="1:20" ht="13.5" thickBot="1">
      <c r="A696" s="53"/>
      <c r="B696" s="53"/>
      <c r="C696" s="53"/>
      <c r="D696" s="53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</row>
    <row r="697" spans="1:20" ht="13.5" thickBot="1">
      <c r="A697" s="53"/>
      <c r="B697" s="53"/>
      <c r="C697" s="53"/>
      <c r="D697" s="53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</row>
    <row r="698" spans="1:20" ht="13.5" thickBot="1">
      <c r="A698" s="53"/>
      <c r="B698" s="53"/>
      <c r="C698" s="53"/>
      <c r="D698" s="53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</row>
    <row r="699" spans="1:20" ht="13.5" thickBot="1">
      <c r="A699" s="53"/>
      <c r="B699" s="53"/>
      <c r="C699" s="53"/>
      <c r="D699" s="53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</row>
    <row r="700" spans="1:20" ht="13.5" thickBot="1">
      <c r="A700" s="53"/>
      <c r="B700" s="53"/>
      <c r="C700" s="53"/>
      <c r="D700" s="53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</row>
    <row r="701" spans="1:20" ht="13.5" thickBot="1">
      <c r="A701" s="53"/>
      <c r="B701" s="53"/>
      <c r="C701" s="53"/>
      <c r="D701" s="53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</row>
    <row r="702" spans="1:20" ht="13.5" thickBot="1">
      <c r="A702" s="53"/>
      <c r="B702" s="53"/>
      <c r="C702" s="53"/>
      <c r="D702" s="53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</row>
    <row r="703" spans="1:20" ht="13.5" thickBot="1">
      <c r="A703" s="53"/>
      <c r="B703" s="53"/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</row>
    <row r="704" spans="1:20" ht="13.5" thickBot="1">
      <c r="A704" s="53"/>
      <c r="B704" s="53"/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</row>
    <row r="705" spans="1:20" ht="13.5" thickBot="1">
      <c r="A705" s="53"/>
      <c r="B705" s="53"/>
      <c r="C705" s="53"/>
      <c r="D705" s="53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</row>
    <row r="706" spans="1:20" ht="13.5" thickBot="1">
      <c r="A706" s="53"/>
      <c r="B706" s="53"/>
      <c r="C706" s="53"/>
      <c r="D706" s="53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</row>
    <row r="707" spans="1:20" ht="13.5" thickBot="1">
      <c r="A707" s="53"/>
      <c r="B707" s="53"/>
      <c r="C707" s="53"/>
      <c r="D707" s="53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</row>
    <row r="708" spans="1:20" ht="13.5" thickBot="1">
      <c r="A708" s="53"/>
      <c r="B708" s="53"/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</row>
    <row r="709" spans="1:20" ht="13.5" thickBot="1">
      <c r="A709" s="53"/>
      <c r="B709" s="53"/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</row>
    <row r="710" spans="1:20" ht="13.5" thickBot="1">
      <c r="A710" s="53"/>
      <c r="B710" s="53"/>
      <c r="C710" s="53"/>
      <c r="D710" s="53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</row>
    <row r="711" spans="1:20" ht="13.5" thickBot="1">
      <c r="A711" s="53"/>
      <c r="B711" s="53"/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</row>
    <row r="712" spans="1:20" ht="13.5" thickBot="1">
      <c r="A712" s="53"/>
      <c r="B712" s="53"/>
      <c r="C712" s="53"/>
      <c r="D712" s="53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</row>
    <row r="713" spans="1:20" ht="13.5" thickBot="1">
      <c r="A713" s="53"/>
      <c r="B713" s="53"/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</row>
    <row r="714" spans="1:20" ht="13.5" thickBot="1">
      <c r="A714" s="53"/>
      <c r="B714" s="53"/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</row>
    <row r="715" spans="1:20" ht="13.5" thickBot="1">
      <c r="A715" s="53"/>
      <c r="B715" s="53"/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</row>
    <row r="716" spans="1:20" ht="13.5" thickBot="1">
      <c r="A716" s="53"/>
      <c r="B716" s="53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</row>
    <row r="717" spans="1:20" ht="13.5" thickBot="1">
      <c r="A717" s="53"/>
      <c r="B717" s="53"/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</row>
    <row r="718" spans="1:20" ht="13.5" thickBot="1">
      <c r="A718" s="53"/>
      <c r="B718" s="53"/>
      <c r="C718" s="53"/>
      <c r="D718" s="53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</row>
    <row r="719" spans="1:20" ht="13.5" thickBot="1">
      <c r="A719" s="53"/>
      <c r="B719" s="53"/>
      <c r="C719" s="53"/>
      <c r="D719" s="53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</row>
    <row r="720" spans="1:20" ht="13.5" thickBot="1">
      <c r="A720" s="53"/>
      <c r="B720" s="53"/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</row>
    <row r="721" spans="1:20" ht="13.5" thickBot="1">
      <c r="A721" s="53"/>
      <c r="B721" s="53"/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</row>
    <row r="722" spans="1:20" ht="13.5" thickBot="1">
      <c r="A722" s="53"/>
      <c r="B722" s="53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</row>
    <row r="723" spans="1:20" ht="13.5" thickBot="1">
      <c r="A723" s="53"/>
      <c r="B723" s="53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</row>
    <row r="724" spans="1:20" ht="13.5" thickBot="1">
      <c r="A724" s="53"/>
      <c r="B724" s="53"/>
      <c r="C724" s="53"/>
      <c r="D724" s="53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</row>
    <row r="725" spans="1:20" ht="13.5" thickBot="1">
      <c r="A725" s="53"/>
      <c r="B725" s="53"/>
      <c r="C725" s="53"/>
      <c r="D725" s="53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</row>
    <row r="726" spans="1:20" ht="13.5" thickBot="1">
      <c r="A726" s="53"/>
      <c r="B726" s="53"/>
      <c r="C726" s="53"/>
      <c r="D726" s="53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</row>
    <row r="727" spans="1:20" ht="13.5" thickBot="1">
      <c r="A727" s="53"/>
      <c r="B727" s="53"/>
      <c r="C727" s="53"/>
      <c r="D727" s="53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</row>
    <row r="728" spans="1:20" ht="13.5" thickBot="1">
      <c r="A728" s="53"/>
      <c r="B728" s="53"/>
      <c r="C728" s="53"/>
      <c r="D728" s="53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</row>
    <row r="729" spans="1:20" ht="13.5" thickBot="1">
      <c r="A729" s="53"/>
      <c r="B729" s="53"/>
      <c r="C729" s="53"/>
      <c r="D729" s="53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</row>
    <row r="730" spans="1:20" ht="13.5" thickBot="1">
      <c r="A730" s="53"/>
      <c r="B730" s="53"/>
      <c r="C730" s="53"/>
      <c r="D730" s="53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</row>
    <row r="731" spans="1:20" ht="13.5" thickBot="1">
      <c r="A731" s="53"/>
      <c r="B731" s="53"/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</row>
    <row r="732" spans="1:20" ht="13.5" thickBot="1">
      <c r="A732" s="53"/>
      <c r="B732" s="53"/>
      <c r="C732" s="53"/>
      <c r="D732" s="53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</row>
    <row r="733" spans="1:20" ht="13.5" thickBot="1">
      <c r="A733" s="53"/>
      <c r="B733" s="53"/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</row>
    <row r="734" spans="1:20" ht="13.5" thickBot="1">
      <c r="A734" s="53"/>
      <c r="B734" s="53"/>
      <c r="C734" s="53"/>
      <c r="D734" s="53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</row>
    <row r="735" spans="1:20" ht="13.5" thickBot="1">
      <c r="A735" s="53"/>
      <c r="B735" s="53"/>
      <c r="C735" s="53"/>
      <c r="D735" s="53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</row>
    <row r="736" spans="1:20" ht="13.5" thickBot="1">
      <c r="A736" s="53"/>
      <c r="B736" s="53"/>
      <c r="C736" s="53"/>
      <c r="D736" s="53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</row>
    <row r="737" spans="1:20" ht="13.5" thickBot="1">
      <c r="A737" s="53"/>
      <c r="B737" s="53"/>
      <c r="C737" s="53"/>
      <c r="D737" s="53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</row>
    <row r="738" spans="1:20" ht="13.5" thickBot="1">
      <c r="A738" s="53"/>
      <c r="B738" s="53"/>
      <c r="C738" s="53"/>
      <c r="D738" s="53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</row>
    <row r="739" spans="1:20" ht="13.5" thickBot="1">
      <c r="A739" s="53"/>
      <c r="B739" s="53"/>
      <c r="C739" s="53"/>
      <c r="D739" s="53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</row>
    <row r="740" spans="1:20" ht="13.5" thickBot="1">
      <c r="A740" s="53"/>
      <c r="B740" s="53"/>
      <c r="C740" s="53"/>
      <c r="D740" s="53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</row>
    <row r="741" spans="1:20" ht="13.5" thickBot="1">
      <c r="A741" s="53"/>
      <c r="B741" s="53"/>
      <c r="C741" s="53"/>
      <c r="D741" s="53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</row>
    <row r="742" spans="1:20" ht="13.5" thickBot="1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</row>
    <row r="743" spans="1:20" ht="13.5" thickBot="1">
      <c r="A743" s="53"/>
      <c r="B743" s="53"/>
      <c r="C743" s="53"/>
      <c r="D743" s="53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</row>
    <row r="744" spans="1:20" ht="13.5" thickBot="1">
      <c r="A744" s="53"/>
      <c r="B744" s="53"/>
      <c r="C744" s="53"/>
      <c r="D744" s="53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</row>
    <row r="745" spans="1:20" ht="13.5" thickBot="1">
      <c r="A745" s="53"/>
      <c r="B745" s="53"/>
      <c r="C745" s="53"/>
      <c r="D745" s="53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</row>
    <row r="746" spans="1:20" ht="13.5" thickBot="1">
      <c r="A746" s="53"/>
      <c r="B746" s="53"/>
      <c r="C746" s="53"/>
      <c r="D746" s="53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</row>
    <row r="747" spans="1:20" ht="13.5" thickBot="1">
      <c r="A747" s="53"/>
      <c r="B747" s="53"/>
      <c r="C747" s="53"/>
      <c r="D747" s="53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</row>
    <row r="748" spans="1:20" ht="13.5" thickBot="1">
      <c r="A748" s="53"/>
      <c r="B748" s="53"/>
      <c r="C748" s="53"/>
      <c r="D748" s="53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</row>
    <row r="749" spans="1:20" ht="13.5" thickBot="1">
      <c r="A749" s="53"/>
      <c r="B749" s="53"/>
      <c r="C749" s="53"/>
      <c r="D749" s="53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</row>
    <row r="750" spans="1:20" ht="13.5" thickBot="1">
      <c r="A750" s="53"/>
      <c r="B750" s="53"/>
      <c r="C750" s="53"/>
      <c r="D750" s="53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</row>
    <row r="751" spans="1:20" ht="13.5" thickBot="1">
      <c r="A751" s="53"/>
      <c r="B751" s="53"/>
      <c r="C751" s="53"/>
      <c r="D751" s="53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</row>
    <row r="752" spans="1:20" ht="13.5" thickBot="1">
      <c r="A752" s="53"/>
      <c r="B752" s="53"/>
      <c r="C752" s="53"/>
      <c r="D752" s="53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</row>
    <row r="753" spans="1:20" ht="13.5" thickBot="1">
      <c r="A753" s="53"/>
      <c r="B753" s="53"/>
      <c r="C753" s="53"/>
      <c r="D753" s="53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</row>
    <row r="754" spans="1:20" ht="13.5" thickBot="1">
      <c r="A754" s="53"/>
      <c r="B754" s="53"/>
      <c r="C754" s="53"/>
      <c r="D754" s="53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</row>
    <row r="755" spans="1:20" ht="13.5" thickBot="1">
      <c r="A755" s="53"/>
      <c r="B755" s="53"/>
      <c r="C755" s="53"/>
      <c r="D755" s="53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</row>
    <row r="756" spans="1:20" ht="13.5" thickBot="1">
      <c r="A756" s="53"/>
      <c r="B756" s="53"/>
      <c r="C756" s="53"/>
      <c r="D756" s="53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</row>
    <row r="757" spans="1:20" ht="13.5" thickBot="1">
      <c r="A757" s="53"/>
      <c r="B757" s="53"/>
      <c r="C757" s="53"/>
      <c r="D757" s="53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</row>
    <row r="758" spans="1:20" ht="13.5" thickBot="1">
      <c r="A758" s="53"/>
      <c r="B758" s="53"/>
      <c r="C758" s="53"/>
      <c r="D758" s="53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</row>
    <row r="759" spans="1:20" ht="13.5" thickBot="1">
      <c r="A759" s="53"/>
      <c r="B759" s="53"/>
      <c r="C759" s="53"/>
      <c r="D759" s="53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</row>
    <row r="760" spans="1:20" ht="13.5" thickBot="1">
      <c r="A760" s="53"/>
      <c r="B760" s="53"/>
      <c r="C760" s="53"/>
      <c r="D760" s="53"/>
      <c r="E760" s="53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</row>
    <row r="761" spans="1:20" ht="13.5" thickBot="1">
      <c r="A761" s="53"/>
      <c r="B761" s="53"/>
      <c r="C761" s="53"/>
      <c r="D761" s="53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</row>
    <row r="762" spans="1:20" ht="13.5" thickBot="1">
      <c r="A762" s="53"/>
      <c r="B762" s="53"/>
      <c r="C762" s="53"/>
      <c r="D762" s="53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</row>
    <row r="763" spans="1:20" ht="13.5" thickBot="1">
      <c r="A763" s="53"/>
      <c r="B763" s="53"/>
      <c r="C763" s="53"/>
      <c r="D763" s="53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</row>
    <row r="764" spans="1:20" ht="13.5" thickBot="1">
      <c r="A764" s="53"/>
      <c r="B764" s="53"/>
      <c r="C764" s="53"/>
      <c r="D764" s="53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</row>
    <row r="765" spans="1:20" ht="13.5" thickBot="1">
      <c r="A765" s="53"/>
      <c r="B765" s="53"/>
      <c r="C765" s="53"/>
      <c r="D765" s="53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</row>
    <row r="766" spans="1:20" ht="13.5" thickBot="1">
      <c r="A766" s="53"/>
      <c r="B766" s="53"/>
      <c r="C766" s="53"/>
      <c r="D766" s="53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</row>
    <row r="767" spans="1:20" ht="13.5" thickBot="1">
      <c r="A767" s="53"/>
      <c r="B767" s="53"/>
      <c r="C767" s="53"/>
      <c r="D767" s="53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</row>
    <row r="768" spans="1:20" ht="13.5" thickBot="1">
      <c r="A768" s="53"/>
      <c r="B768" s="53"/>
      <c r="C768" s="53"/>
      <c r="D768" s="53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</row>
    <row r="769" spans="1:20" ht="13.5" thickBot="1">
      <c r="A769" s="53"/>
      <c r="B769" s="53"/>
      <c r="C769" s="53"/>
      <c r="D769" s="53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</row>
    <row r="770" spans="1:20" ht="13.5" thickBot="1">
      <c r="A770" s="53"/>
      <c r="B770" s="53"/>
      <c r="C770" s="53"/>
      <c r="D770" s="53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</row>
    <row r="771" spans="1:20" ht="13.5" thickBot="1">
      <c r="A771" s="53"/>
      <c r="B771" s="53"/>
      <c r="C771" s="53"/>
      <c r="D771" s="53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</row>
    <row r="772" spans="1:20" ht="13.5" thickBot="1">
      <c r="A772" s="53"/>
      <c r="B772" s="53"/>
      <c r="C772" s="53"/>
      <c r="D772" s="53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</row>
    <row r="773" spans="1:20" ht="13.5" thickBot="1">
      <c r="A773" s="53"/>
      <c r="B773" s="53"/>
      <c r="C773" s="53"/>
      <c r="D773" s="53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</row>
    <row r="774" spans="1:20" ht="13.5" thickBot="1">
      <c r="A774" s="53"/>
      <c r="B774" s="53"/>
      <c r="C774" s="53"/>
      <c r="D774" s="53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</row>
    <row r="775" spans="1:20" ht="13.5" thickBot="1">
      <c r="A775" s="53"/>
      <c r="B775" s="53"/>
      <c r="C775" s="53"/>
      <c r="D775" s="53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</row>
    <row r="776" spans="1:20" ht="13.5" thickBot="1">
      <c r="A776" s="53"/>
      <c r="B776" s="53"/>
      <c r="C776" s="53"/>
      <c r="D776" s="53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</row>
  </sheetData>
  <sheetProtection/>
  <mergeCells count="15">
    <mergeCell ref="C8:F8"/>
    <mergeCell ref="A1:B4"/>
    <mergeCell ref="C1:F4"/>
    <mergeCell ref="A5:B5"/>
    <mergeCell ref="C5:F5"/>
    <mergeCell ref="C6:F6"/>
    <mergeCell ref="C7:F7"/>
    <mergeCell ref="A9:F9"/>
    <mergeCell ref="A10:A13"/>
    <mergeCell ref="F10:F13"/>
    <mergeCell ref="B10:B13"/>
    <mergeCell ref="C10:C13"/>
    <mergeCell ref="D10:E10"/>
    <mergeCell ref="D11:D13"/>
    <mergeCell ref="E11:E13"/>
  </mergeCells>
  <printOptions/>
  <pageMargins left="0.75" right="0.27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75" zoomScaleNormal="75" zoomScaleSheetLayoutView="75" zoomScalePageLayoutView="0" workbookViewId="0" topLeftCell="A5">
      <selection activeCell="B10" sqref="B10:B13"/>
    </sheetView>
  </sheetViews>
  <sheetFormatPr defaultColWidth="9.00390625" defaultRowHeight="12.75"/>
  <cols>
    <col min="1" max="1" width="4.625" style="0" customWidth="1"/>
    <col min="2" max="2" width="46.125" style="0" customWidth="1"/>
    <col min="3" max="3" width="26.875" style="0" customWidth="1"/>
    <col min="4" max="4" width="9.25390625" style="0" customWidth="1"/>
    <col min="5" max="5" width="9.625" style="0" customWidth="1"/>
    <col min="6" max="6" width="14.25390625" style="0" customWidth="1"/>
    <col min="7" max="7" width="13.375" style="0" customWidth="1"/>
    <col min="8" max="8" width="11.375" style="0" customWidth="1"/>
    <col min="9" max="9" width="11.75390625" style="0" customWidth="1"/>
    <col min="10" max="10" width="12.875" style="0" customWidth="1"/>
    <col min="11" max="11" width="11.375" style="0" customWidth="1"/>
    <col min="12" max="12" width="13.00390625" style="0" customWidth="1"/>
    <col min="13" max="13" width="9.25390625" style="1" customWidth="1"/>
    <col min="14" max="14" width="1.625" style="1" customWidth="1"/>
    <col min="15" max="16384" width="9.125" style="1" customWidth="1"/>
  </cols>
  <sheetData>
    <row r="1" spans="1:13" ht="12.75" customHeight="1">
      <c r="A1" s="104" t="s">
        <v>0</v>
      </c>
      <c r="B1" s="104"/>
      <c r="C1" s="120" t="str">
        <f>Команды!C1</f>
        <v>Федерація спортивного туризму України</v>
      </c>
      <c r="D1" s="121"/>
      <c r="E1" s="122"/>
      <c r="F1" s="123"/>
      <c r="G1" s="59"/>
      <c r="H1" s="60"/>
      <c r="I1" s="60"/>
      <c r="J1" s="60"/>
      <c r="K1" s="60"/>
      <c r="L1" s="69"/>
      <c r="M1" s="70"/>
    </row>
    <row r="2" spans="1:13" ht="12.75" customHeight="1">
      <c r="A2" s="104"/>
      <c r="B2" s="104"/>
      <c r="C2" s="124"/>
      <c r="D2" s="125"/>
      <c r="E2" s="125"/>
      <c r="F2" s="126"/>
      <c r="G2" s="62"/>
      <c r="H2" s="1"/>
      <c r="I2" s="1"/>
      <c r="J2" s="1"/>
      <c r="K2" s="1"/>
      <c r="L2" s="68"/>
      <c r="M2" s="64"/>
    </row>
    <row r="3" spans="1:13" ht="12.75" customHeight="1">
      <c r="A3" s="104"/>
      <c r="B3" s="104"/>
      <c r="C3" s="124"/>
      <c r="D3" s="125"/>
      <c r="E3" s="125"/>
      <c r="F3" s="126"/>
      <c r="G3" s="62"/>
      <c r="H3" s="1"/>
      <c r="I3" s="1"/>
      <c r="J3" s="1"/>
      <c r="K3" s="1"/>
      <c r="L3" s="68"/>
      <c r="M3" s="64"/>
    </row>
    <row r="4" spans="1:13" ht="12.75">
      <c r="A4" s="104"/>
      <c r="B4" s="104"/>
      <c r="C4" s="127"/>
      <c r="D4" s="128"/>
      <c r="E4" s="128"/>
      <c r="F4" s="129"/>
      <c r="G4" s="62"/>
      <c r="H4" s="1"/>
      <c r="I4" s="1"/>
      <c r="J4" s="1"/>
      <c r="K4" s="1"/>
      <c r="L4" s="68"/>
      <c r="M4" s="64"/>
    </row>
    <row r="5" spans="1:13" ht="37.5" customHeight="1">
      <c r="A5" s="103" t="str">
        <f>Команды!A5</f>
        <v>Ранг соревнований</v>
      </c>
      <c r="B5" s="103"/>
      <c r="C5" s="130" t="str">
        <f>Команды!C5</f>
        <v>Всеукраїнські змагання зі спортивних походів 2016 (вело, 1-3 к.с.)</v>
      </c>
      <c r="D5" s="131"/>
      <c r="E5" s="131"/>
      <c r="F5" s="132"/>
      <c r="H5" s="75" t="s">
        <v>92</v>
      </c>
      <c r="I5" s="76"/>
      <c r="J5" s="76"/>
      <c r="K5" s="76"/>
      <c r="L5" s="68"/>
      <c r="M5" s="64"/>
    </row>
    <row r="6" spans="1:13" ht="16.5" customHeight="1">
      <c r="A6" s="103" t="str">
        <f>Команды!A6</f>
        <v>Вид программы</v>
      </c>
      <c r="B6" s="103"/>
      <c r="C6" s="133" t="str">
        <f>Команды!C6</f>
        <v>Спортивные маршруты 1к.с.</v>
      </c>
      <c r="D6" s="133"/>
      <c r="E6" s="133"/>
      <c r="F6" s="133"/>
      <c r="G6" s="62"/>
      <c r="H6" s="1"/>
      <c r="I6" s="1"/>
      <c r="J6" s="1"/>
      <c r="K6" s="1"/>
      <c r="L6" s="68"/>
      <c r="M6" s="64"/>
    </row>
    <row r="7" spans="1:13" ht="15.75">
      <c r="A7" s="103" t="str">
        <f>Команды!A7</f>
        <v>Дисциплина</v>
      </c>
      <c r="B7" s="103"/>
      <c r="C7" s="103" t="str">
        <f>Команды!C7</f>
        <v>Маршрут велосипедный</v>
      </c>
      <c r="D7" s="103"/>
      <c r="E7" s="103"/>
      <c r="F7" s="103"/>
      <c r="H7" s="1"/>
      <c r="J7" s="1"/>
      <c r="K7" s="1"/>
      <c r="L7" s="68"/>
      <c r="M7" s="64"/>
    </row>
    <row r="8" spans="1:13" ht="15.75">
      <c r="A8" s="103" t="str">
        <f>Команды!A8</f>
        <v>ПОКАЗАТЕЛЬ</v>
      </c>
      <c r="B8" s="103"/>
      <c r="C8" s="119" t="str">
        <f>Команды!C8</f>
        <v>Сложность/Безопасность/Полезность/Новизна/Интегральная</v>
      </c>
      <c r="D8" s="119"/>
      <c r="E8" s="119"/>
      <c r="F8" s="119"/>
      <c r="H8" s="1"/>
      <c r="J8" s="1"/>
      <c r="K8" s="1"/>
      <c r="L8" s="1"/>
      <c r="M8" s="64"/>
    </row>
    <row r="9" spans="1:13" ht="21" customHeight="1">
      <c r="A9" s="98" t="str">
        <f>Команды!A9</f>
        <v>ПРЕДВАРИТЕЛЬНЫЙ ПРОТОКОЛ</v>
      </c>
      <c r="B9" s="98"/>
      <c r="C9" s="98"/>
      <c r="D9" s="98"/>
      <c r="E9" s="98"/>
      <c r="F9" s="98"/>
      <c r="G9" s="65"/>
      <c r="H9" s="66"/>
      <c r="I9" s="66"/>
      <c r="J9" s="66"/>
      <c r="K9" s="66"/>
      <c r="L9" s="66"/>
      <c r="M9" s="67"/>
    </row>
    <row r="10" spans="1:13" ht="15" customHeight="1">
      <c r="A10" s="101" t="str">
        <f>Команды!A10</f>
        <v>№</v>
      </c>
      <c r="B10" s="101" t="str">
        <f>Команды!B10</f>
        <v>Руководитель
(Ф.И.О., регион) </v>
      </c>
      <c r="C10" s="101" t="str">
        <f>Команды!C10</f>
        <v>Маршрут</v>
      </c>
      <c r="D10" s="100" t="str">
        <f>Команды!D10</f>
        <v>КС </v>
      </c>
      <c r="E10" s="100"/>
      <c r="F10" s="100" t="str">
        <f>Команды!F10</f>
        <v>Сроки</v>
      </c>
      <c r="G10" s="118" t="s">
        <v>37</v>
      </c>
      <c r="H10" s="118"/>
      <c r="I10" s="118"/>
      <c r="J10" s="118"/>
      <c r="K10" s="118"/>
      <c r="L10" s="117" t="s">
        <v>40</v>
      </c>
      <c r="M10" s="102" t="s">
        <v>10</v>
      </c>
    </row>
    <row r="11" spans="1:13" s="44" customFormat="1" ht="13.5" customHeight="1">
      <c r="A11" s="101"/>
      <c r="B11" s="101"/>
      <c r="C11" s="101"/>
      <c r="D11" s="102" t="str">
        <f>Команды!D11</f>
        <v>заявл.</v>
      </c>
      <c r="E11" s="102" t="str">
        <f>Команды!E11</f>
        <v>факт.</v>
      </c>
      <c r="F11" s="100"/>
      <c r="G11" s="118"/>
      <c r="H11" s="118"/>
      <c r="I11" s="118"/>
      <c r="J11" s="118"/>
      <c r="K11" s="118"/>
      <c r="L11" s="117"/>
      <c r="M11" s="102"/>
    </row>
    <row r="12" spans="1:13" s="44" customFormat="1" ht="13.5" customHeight="1">
      <c r="A12" s="101"/>
      <c r="B12" s="101"/>
      <c r="C12" s="101"/>
      <c r="D12" s="102"/>
      <c r="E12" s="102"/>
      <c r="F12" s="100"/>
      <c r="G12" s="100" t="s">
        <v>38</v>
      </c>
      <c r="H12" s="100" t="s">
        <v>14</v>
      </c>
      <c r="I12" s="100" t="s">
        <v>39</v>
      </c>
      <c r="J12" s="100" t="s">
        <v>7</v>
      </c>
      <c r="K12" s="100" t="s">
        <v>58</v>
      </c>
      <c r="L12" s="117"/>
      <c r="M12" s="102"/>
    </row>
    <row r="13" spans="1:13" s="43" customFormat="1" ht="32.25" customHeight="1">
      <c r="A13" s="101"/>
      <c r="B13" s="101"/>
      <c r="C13" s="101"/>
      <c r="D13" s="102"/>
      <c r="E13" s="102"/>
      <c r="F13" s="100"/>
      <c r="G13" s="100"/>
      <c r="H13" s="100"/>
      <c r="I13" s="100"/>
      <c r="J13" s="100"/>
      <c r="K13" s="100"/>
      <c r="L13" s="117"/>
      <c r="M13" s="102"/>
    </row>
    <row r="14" spans="1:13" s="43" customFormat="1" ht="21.75" customHeight="1">
      <c r="A14" s="40"/>
      <c r="B14" s="8"/>
      <c r="C14" s="13" t="str">
        <f>Команды!C14</f>
        <v>Маршруты 1 к.с.</v>
      </c>
      <c r="D14" s="9"/>
      <c r="E14" s="10"/>
      <c r="F14" s="12"/>
      <c r="G14" s="3"/>
      <c r="H14" s="3"/>
      <c r="I14" s="3"/>
      <c r="J14" s="3"/>
      <c r="K14" s="3"/>
      <c r="L14" s="3"/>
      <c r="M14" s="49"/>
    </row>
    <row r="15" spans="1:13" ht="20.25">
      <c r="A15" s="36">
        <f>Команды!A15</f>
        <v>1</v>
      </c>
      <c r="B15" s="16" t="str">
        <f>Команды!B15</f>
        <v>Нечепоренко А.С. Харківська обл.</v>
      </c>
      <c r="C15" s="36" t="str">
        <f>Команды!C15</f>
        <v>Україна</v>
      </c>
      <c r="D15" s="15">
        <f>Команды!D15</f>
        <v>1</v>
      </c>
      <c r="E15" s="15">
        <v>1</v>
      </c>
      <c r="F15" s="15">
        <f>Команды!F15</f>
        <v>2016</v>
      </c>
      <c r="G15" s="97">
        <f>Сложность!G15</f>
        <v>3.2</v>
      </c>
      <c r="H15" s="97">
        <f>Безопасность!G15</f>
        <v>2.6</v>
      </c>
      <c r="I15" s="97">
        <f>Полезность!G15</f>
        <v>3</v>
      </c>
      <c r="J15" s="97">
        <f>Новизна!G15</f>
        <v>2.1</v>
      </c>
      <c r="K15" s="97">
        <f>интегральная!G15</f>
        <v>1.7</v>
      </c>
      <c r="L15" s="74">
        <f>SUM(G15:K15)</f>
        <v>12.6</v>
      </c>
      <c r="M15" s="74">
        <v>1</v>
      </c>
    </row>
    <row r="16" spans="1:13" ht="20.25">
      <c r="A16" s="36">
        <f>Команды!A16</f>
        <v>2</v>
      </c>
      <c r="B16" s="16" t="str">
        <f>Команды!B16</f>
        <v>Тянькіна О.П. Одеська обл.</v>
      </c>
      <c r="C16" s="36" t="str">
        <f>Команды!C16</f>
        <v>Україна</v>
      </c>
      <c r="D16" s="15">
        <f>Команды!D16</f>
        <v>1</v>
      </c>
      <c r="E16" s="15">
        <v>1</v>
      </c>
      <c r="F16" s="15">
        <f>Команды!F16</f>
        <v>2016</v>
      </c>
      <c r="G16" s="97">
        <f>Сложность!G16</f>
        <v>3.9</v>
      </c>
      <c r="H16" s="97">
        <f>Безопасность!G16</f>
        <v>3.2</v>
      </c>
      <c r="I16" s="97">
        <f>Полезность!G16</f>
        <v>2</v>
      </c>
      <c r="J16" s="97">
        <f>Новизна!G16</f>
        <v>0.45999999999999996</v>
      </c>
      <c r="K16" s="97">
        <f>интегральная!G16</f>
        <v>1.9</v>
      </c>
      <c r="L16" s="74">
        <f aca="true" t="shared" si="0" ref="L16:L23">SUM(G16:K16)</f>
        <v>11.459999999999999</v>
      </c>
      <c r="M16" s="74">
        <v>2</v>
      </c>
    </row>
    <row r="17" spans="1:13" ht="20.25">
      <c r="A17" s="36">
        <f>Команды!A17</f>
        <v>3</v>
      </c>
      <c r="B17" s="16" t="str">
        <f>Команды!B17</f>
        <v>Савчук Н.П. Одеська обл.</v>
      </c>
      <c r="C17" s="36" t="str">
        <f>Команды!C17</f>
        <v>Молдова</v>
      </c>
      <c r="D17" s="15">
        <f>Команды!D17</f>
        <v>1</v>
      </c>
      <c r="E17" s="15">
        <v>1</v>
      </c>
      <c r="F17" s="15">
        <f>Команды!F17</f>
        <v>2016</v>
      </c>
      <c r="G17" s="97">
        <f>Сложность!G17</f>
        <v>2.7</v>
      </c>
      <c r="H17" s="97">
        <f>Безопасность!G17</f>
        <v>1.8</v>
      </c>
      <c r="I17" s="97">
        <f>Полезность!G17</f>
        <v>2.4</v>
      </c>
      <c r="J17" s="97">
        <f>Новизна!G17</f>
        <v>1.4</v>
      </c>
      <c r="K17" s="97">
        <f>интегральная!G17</f>
        <v>0.9</v>
      </c>
      <c r="L17" s="74">
        <f t="shared" si="0"/>
        <v>9.200000000000001</v>
      </c>
      <c r="M17" s="74">
        <v>5</v>
      </c>
    </row>
    <row r="18" spans="1:13" s="43" customFormat="1" ht="20.25">
      <c r="A18" s="36">
        <f>Команды!A18</f>
        <v>4</v>
      </c>
      <c r="B18" s="16" t="str">
        <f>Команды!B18</f>
        <v>Носко М.А. Харківська обл.</v>
      </c>
      <c r="C18" s="36" t="str">
        <f>Команды!C18</f>
        <v>Україна</v>
      </c>
      <c r="D18" s="15">
        <f>Команды!D18</f>
        <v>1</v>
      </c>
      <c r="E18" s="15">
        <v>1</v>
      </c>
      <c r="F18" s="15">
        <f>Команды!F18</f>
        <v>2016</v>
      </c>
      <c r="G18" s="97">
        <f>Сложность!G18</f>
        <v>1.4</v>
      </c>
      <c r="H18" s="97">
        <f>Безопасность!G18</f>
        <v>3.2</v>
      </c>
      <c r="I18" s="97">
        <f>Полезность!G18</f>
        <v>1</v>
      </c>
      <c r="J18" s="97">
        <f>Новизна!G18</f>
        <v>0.4</v>
      </c>
      <c r="K18" s="97">
        <f>интегральная!G18</f>
        <v>0.2</v>
      </c>
      <c r="L18" s="74">
        <f t="shared" si="0"/>
        <v>6.2</v>
      </c>
      <c r="M18" s="74">
        <v>10</v>
      </c>
    </row>
    <row r="19" spans="1:13" s="43" customFormat="1" ht="20.25">
      <c r="A19" s="36">
        <f>Команды!A19</f>
        <v>5</v>
      </c>
      <c r="B19" s="16" t="str">
        <f>Команды!B19</f>
        <v>Літвінов І.В. Харківська обл.</v>
      </c>
      <c r="C19" s="36" t="str">
        <f>Команды!C19</f>
        <v>Україна</v>
      </c>
      <c r="D19" s="15">
        <f>Команды!D19</f>
        <v>1</v>
      </c>
      <c r="E19" s="15">
        <v>1</v>
      </c>
      <c r="F19" s="15">
        <f>Команды!F19</f>
        <v>2016</v>
      </c>
      <c r="G19" s="97">
        <f>Сложность!G19</f>
        <v>1.6</v>
      </c>
      <c r="H19" s="97">
        <f>Безопасность!G19</f>
        <v>3.2</v>
      </c>
      <c r="I19" s="97">
        <f>Полезность!G19</f>
        <v>2</v>
      </c>
      <c r="J19" s="97">
        <f>Новизна!G19</f>
        <v>0.8</v>
      </c>
      <c r="K19" s="97">
        <f>интегральная!G19</f>
        <v>0.2</v>
      </c>
      <c r="L19" s="74">
        <f t="shared" si="0"/>
        <v>7.800000000000001</v>
      </c>
      <c r="M19" s="74">
        <v>8</v>
      </c>
    </row>
    <row r="20" spans="1:13" s="43" customFormat="1" ht="20.25">
      <c r="A20" s="36">
        <f>Команды!A20</f>
        <v>6</v>
      </c>
      <c r="B20" s="16" t="str">
        <f>Команды!B20</f>
        <v>Некрасов С.А. Запорізька обл.</v>
      </c>
      <c r="C20" s="36" t="str">
        <f>Команды!C20</f>
        <v>Україна</v>
      </c>
      <c r="D20" s="15">
        <f>Команды!D20</f>
        <v>1</v>
      </c>
      <c r="E20" s="15">
        <v>1</v>
      </c>
      <c r="F20" s="15">
        <f>Команды!F20</f>
        <v>2016</v>
      </c>
      <c r="G20" s="97">
        <f>Сложность!G20</f>
        <v>1</v>
      </c>
      <c r="H20" s="97">
        <f>Безопасность!G20</f>
        <v>3.2</v>
      </c>
      <c r="I20" s="97">
        <f>Полезность!G20</f>
        <v>2</v>
      </c>
      <c r="J20" s="97">
        <f>Новизна!G20</f>
        <v>0.34</v>
      </c>
      <c r="K20" s="97">
        <f>интегральная!G20</f>
        <v>0.2</v>
      </c>
      <c r="L20" s="74">
        <f t="shared" si="0"/>
        <v>6.74</v>
      </c>
      <c r="M20" s="74">
        <v>9</v>
      </c>
    </row>
    <row r="21" spans="1:13" ht="20.25">
      <c r="A21" s="36">
        <f>Команды!A21</f>
        <v>7</v>
      </c>
      <c r="B21" s="16" t="str">
        <f>Команды!B21</f>
        <v>Полевий Ю.Б. Хмельницька обл.</v>
      </c>
      <c r="C21" s="36" t="str">
        <f>Команды!C21</f>
        <v>Україна</v>
      </c>
      <c r="D21" s="15">
        <f>Команды!D21</f>
        <v>1</v>
      </c>
      <c r="E21" s="15">
        <v>1</v>
      </c>
      <c r="F21" s="15">
        <f>Команды!F21</f>
        <v>2016</v>
      </c>
      <c r="G21" s="97">
        <f>Сложность!G21</f>
        <v>2.2</v>
      </c>
      <c r="H21" s="97">
        <f>Безопасность!G21</f>
        <v>3.2</v>
      </c>
      <c r="I21" s="97">
        <f>Полезность!G21</f>
        <v>2.7</v>
      </c>
      <c r="J21" s="97">
        <f>Новизна!G21</f>
        <v>0.64</v>
      </c>
      <c r="K21" s="97">
        <f>интегральная!G21</f>
        <v>1.3</v>
      </c>
      <c r="L21" s="74">
        <f t="shared" si="0"/>
        <v>10.040000000000003</v>
      </c>
      <c r="M21" s="74">
        <v>4</v>
      </c>
    </row>
    <row r="22" spans="1:13" ht="20.25">
      <c r="A22" s="36">
        <f>Команды!A22</f>
        <v>8</v>
      </c>
      <c r="B22" s="16" t="str">
        <f>Команды!B22</f>
        <v>Іванченко Я.І. Дніпропетровська обл.</v>
      </c>
      <c r="C22" s="36" t="str">
        <f>Команды!C22</f>
        <v>Україна</v>
      </c>
      <c r="D22" s="15">
        <f>Команды!D22</f>
        <v>1</v>
      </c>
      <c r="E22" s="15">
        <v>1</v>
      </c>
      <c r="F22" s="15">
        <f>Команды!F22</f>
        <v>2016</v>
      </c>
      <c r="G22" s="97">
        <f>Сложность!G22</f>
        <v>1.8</v>
      </c>
      <c r="H22" s="97">
        <f>Безопасность!G22</f>
        <v>3</v>
      </c>
      <c r="I22" s="97">
        <f>Полезность!G22</f>
        <v>2.2</v>
      </c>
      <c r="J22" s="97">
        <f>Новизна!G22</f>
        <v>0.7</v>
      </c>
      <c r="K22" s="97">
        <f>интегральная!G22</f>
        <v>1.2</v>
      </c>
      <c r="L22" s="74">
        <f t="shared" si="0"/>
        <v>8.9</v>
      </c>
      <c r="M22" s="74">
        <v>6</v>
      </c>
    </row>
    <row r="23" spans="1:13" ht="20.25">
      <c r="A23" s="36">
        <f>Команды!A23</f>
        <v>9</v>
      </c>
      <c r="B23" s="16" t="str">
        <f>Команды!B23</f>
        <v>Бойко Н.М. Харківська обл.</v>
      </c>
      <c r="C23" s="36" t="str">
        <f>Команды!C23</f>
        <v>Україна</v>
      </c>
      <c r="D23" s="15">
        <f>Команды!D23</f>
        <v>1</v>
      </c>
      <c r="E23" s="15">
        <v>1</v>
      </c>
      <c r="F23" s="15">
        <f>Команды!F23</f>
        <v>2016</v>
      </c>
      <c r="G23" s="97">
        <f>Сложность!G23</f>
        <v>3.4</v>
      </c>
      <c r="H23" s="97">
        <f>Безопасность!G23</f>
        <v>2.9</v>
      </c>
      <c r="I23" s="97">
        <f>Полезность!G23</f>
        <v>2.2</v>
      </c>
      <c r="J23" s="97">
        <f>Новизна!G23</f>
        <v>0.5</v>
      </c>
      <c r="K23" s="97">
        <f>интегральная!G23</f>
        <v>1.4</v>
      </c>
      <c r="L23" s="74">
        <f t="shared" si="0"/>
        <v>10.4</v>
      </c>
      <c r="M23" s="74">
        <v>3</v>
      </c>
    </row>
    <row r="24" spans="1:13" ht="20.25">
      <c r="A24" s="36">
        <f>Команды!A24</f>
        <v>10</v>
      </c>
      <c r="B24" s="16" t="str">
        <f>Команды!B24</f>
        <v>Степанов О.І. Луганська обл.</v>
      </c>
      <c r="C24" s="36" t="str">
        <f>Команды!C24</f>
        <v>Україна</v>
      </c>
      <c r="D24" s="15">
        <f>Команды!D24</f>
        <v>1</v>
      </c>
      <c r="E24" s="15">
        <v>1</v>
      </c>
      <c r="F24" s="15">
        <f>Команды!F24</f>
        <v>2016</v>
      </c>
      <c r="G24" s="97">
        <f>Сложность!G24</f>
        <v>2</v>
      </c>
      <c r="H24" s="97">
        <f>Безопасность!G24</f>
        <v>2.4</v>
      </c>
      <c r="I24" s="97">
        <f>Полезность!G24</f>
        <v>1.6</v>
      </c>
      <c r="J24" s="97">
        <f>Новизна!G24</f>
        <v>1</v>
      </c>
      <c r="K24" s="97">
        <f>интегральная!G24</f>
        <v>1</v>
      </c>
      <c r="L24" s="74">
        <f>SUM(G24:K24)</f>
        <v>8</v>
      </c>
      <c r="M24" s="74">
        <v>7</v>
      </c>
    </row>
    <row r="26" spans="2:9" s="5" customFormat="1" ht="16.5" customHeight="1">
      <c r="B26" s="11" t="s">
        <v>47</v>
      </c>
      <c r="E26" s="95" t="str">
        <f>Судьи!C5</f>
        <v>Александров О.В. Кіровоградська ОФСТ</v>
      </c>
      <c r="F26" s="96"/>
      <c r="G26" s="96"/>
      <c r="H26" s="96"/>
      <c r="I26" s="96"/>
    </row>
    <row r="27" spans="2:9" ht="15.75">
      <c r="B27" s="89"/>
      <c r="E27" s="95" t="str">
        <f>Судьи!C6</f>
        <v>Васильєв О.Ю. ВП «ФСТ Харківської області»</v>
      </c>
      <c r="F27" s="39"/>
      <c r="G27" s="39"/>
      <c r="H27" s="25"/>
      <c r="I27" s="39"/>
    </row>
    <row r="28" spans="2:9" ht="15.75">
      <c r="B28" s="89"/>
      <c r="E28" s="95" t="str">
        <f>Судьи!C7</f>
        <v>Желтоноженко А.П. ВП «ФСТ Харківської області»</v>
      </c>
      <c r="F28" s="39"/>
      <c r="G28" s="39"/>
      <c r="H28" s="25"/>
      <c r="I28" s="25"/>
    </row>
    <row r="29" spans="2:9" ht="15.75">
      <c r="B29" s="89"/>
      <c r="E29" s="95" t="str">
        <f>Судьи!C8</f>
        <v>Корчагін В.В. Кіровоградська ОФСТ</v>
      </c>
      <c r="F29" s="39"/>
      <c r="G29" s="39"/>
      <c r="H29" s="25"/>
      <c r="I29" s="95"/>
    </row>
    <row r="30" spans="2:9" ht="15.75">
      <c r="B30" s="89"/>
      <c r="E30" s="95" t="str">
        <f>Судьи!C9</f>
        <v>Молодцов Ф.В. Одеська ОФСТ</v>
      </c>
      <c r="F30" s="39"/>
      <c r="G30" s="39"/>
      <c r="H30" s="25"/>
      <c r="I30" s="95"/>
    </row>
    <row r="31" spans="2:9" ht="15.75">
      <c r="B31" s="89"/>
      <c r="E31" s="95" t="str">
        <f>Судьи!C10</f>
        <v>Нестеров В.В. ВП «Запорізька ОФСТ»</v>
      </c>
      <c r="F31" s="39"/>
      <c r="G31" s="39"/>
      <c r="H31" s="25"/>
      <c r="I31" s="95"/>
    </row>
    <row r="32" spans="2:9" ht="15.75">
      <c r="B32" s="89"/>
      <c r="E32" s="95" t="str">
        <f>Судьи!C11</f>
        <v>Усенко А.В. ВП «Сумська ОФСТ»</v>
      </c>
      <c r="F32" s="39"/>
      <c r="G32" s="39"/>
      <c r="H32" s="25"/>
      <c r="I32" s="95"/>
    </row>
    <row r="33" ht="15">
      <c r="B33" s="89"/>
    </row>
    <row r="34" spans="2:5" ht="15.75">
      <c r="B34" s="86" t="s">
        <v>94</v>
      </c>
      <c r="E34" s="11" t="str">
        <f>Судьи!B19</f>
        <v>Каніщев Є.О. (Україна, Харків, С1К, МС)</v>
      </c>
    </row>
    <row r="35" spans="2:5" ht="15.75" hidden="1">
      <c r="B35" s="89"/>
      <c r="E35" s="11">
        <f>Судьи!B18</f>
        <v>0</v>
      </c>
    </row>
    <row r="36" spans="2:9" ht="15.75">
      <c r="B36" s="86" t="s">
        <v>95</v>
      </c>
      <c r="E36" s="11" t="str">
        <f>Судьи!B20</f>
        <v>Голубєв  О.В. (Україна, Харків, С2К, МС)</v>
      </c>
      <c r="I36" s="11"/>
    </row>
  </sheetData>
  <sheetProtection/>
  <mergeCells count="26">
    <mergeCell ref="A7:B7"/>
    <mergeCell ref="C8:F8"/>
    <mergeCell ref="A1:B4"/>
    <mergeCell ref="C1:F4"/>
    <mergeCell ref="A5:B5"/>
    <mergeCell ref="C5:F5"/>
    <mergeCell ref="C6:F6"/>
    <mergeCell ref="A6:B6"/>
    <mergeCell ref="C7:F7"/>
    <mergeCell ref="M10:M13"/>
    <mergeCell ref="D10:E10"/>
    <mergeCell ref="D11:D13"/>
    <mergeCell ref="E11:E13"/>
    <mergeCell ref="J12:J13"/>
    <mergeCell ref="K12:K13"/>
    <mergeCell ref="I12:I13"/>
    <mergeCell ref="H12:H13"/>
    <mergeCell ref="G12:G13"/>
    <mergeCell ref="G10:K11"/>
    <mergeCell ref="C10:C13"/>
    <mergeCell ref="A9:F9"/>
    <mergeCell ref="A8:B8"/>
    <mergeCell ref="L10:L13"/>
    <mergeCell ref="A10:A13"/>
    <mergeCell ref="F10:F13"/>
    <mergeCell ref="B10:B13"/>
  </mergeCells>
  <printOptions/>
  <pageMargins left="0.83" right="0.22" top="0.55" bottom="0.13" header="0.18" footer="0.12"/>
  <pageSetup horizontalDpi="600" verticalDpi="600" orientation="landscape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="75" zoomScaleNormal="75" zoomScaleSheetLayoutView="75" zoomScalePageLayoutView="0" workbookViewId="0" topLeftCell="A7">
      <selection activeCell="B10" sqref="B10:B13"/>
    </sheetView>
  </sheetViews>
  <sheetFormatPr defaultColWidth="9.00390625" defaultRowHeight="12.75"/>
  <cols>
    <col min="1" max="1" width="3.75390625" style="0" customWidth="1"/>
    <col min="2" max="2" width="45.125" style="0" bestFit="1" customWidth="1"/>
    <col min="3" max="3" width="28.75390625" style="0" customWidth="1"/>
    <col min="4" max="4" width="9.25390625" style="0" customWidth="1"/>
    <col min="5" max="5" width="7.125" style="0" customWidth="1"/>
    <col min="6" max="6" width="26.00390625" style="0" customWidth="1"/>
    <col min="7" max="11" width="8.75390625" style="0" customWidth="1"/>
    <col min="12" max="12" width="10.25390625" style="0" customWidth="1"/>
    <col min="13" max="16384" width="9.125" style="1" customWidth="1"/>
  </cols>
  <sheetData>
    <row r="1" spans="1:12" ht="12.75" customHeight="1">
      <c r="A1" s="104" t="s">
        <v>0</v>
      </c>
      <c r="B1" s="104"/>
      <c r="C1" s="139" t="str">
        <f>Команды!C1</f>
        <v>Федерація спортивного туризму України</v>
      </c>
      <c r="D1" s="139"/>
      <c r="E1" s="140"/>
      <c r="F1" s="140"/>
      <c r="G1" s="59"/>
      <c r="H1" s="60"/>
      <c r="I1" s="60"/>
      <c r="J1" s="60"/>
      <c r="K1" s="60"/>
      <c r="L1" s="61"/>
    </row>
    <row r="2" spans="1:12" ht="12.75" customHeight="1">
      <c r="A2" s="104"/>
      <c r="B2" s="104"/>
      <c r="C2" s="140"/>
      <c r="D2" s="140"/>
      <c r="E2" s="140"/>
      <c r="F2" s="140"/>
      <c r="G2" s="62"/>
      <c r="H2" s="1"/>
      <c r="I2" s="1"/>
      <c r="J2" s="1"/>
      <c r="K2" s="1"/>
      <c r="L2" s="63"/>
    </row>
    <row r="3" spans="1:12" ht="12.75" customHeight="1">
      <c r="A3" s="104"/>
      <c r="B3" s="104"/>
      <c r="C3" s="140"/>
      <c r="D3" s="140"/>
      <c r="E3" s="140"/>
      <c r="F3" s="140"/>
      <c r="G3" s="62"/>
      <c r="H3" s="1"/>
      <c r="I3" s="1"/>
      <c r="J3" s="1"/>
      <c r="K3" s="1"/>
      <c r="L3" s="63"/>
    </row>
    <row r="4" spans="1:12" ht="12.75" customHeight="1">
      <c r="A4" s="104"/>
      <c r="B4" s="104"/>
      <c r="C4" s="140"/>
      <c r="D4" s="140"/>
      <c r="E4" s="140"/>
      <c r="F4" s="140"/>
      <c r="G4" s="62"/>
      <c r="H4" s="1"/>
      <c r="I4" s="1"/>
      <c r="J4" s="1"/>
      <c r="K4" s="1"/>
      <c r="L4" s="63"/>
    </row>
    <row r="5" spans="1:12" ht="15.75">
      <c r="A5" s="103" t="str">
        <f>Команды!A5</f>
        <v>Ранг соревнований</v>
      </c>
      <c r="B5" s="103"/>
      <c r="C5" s="103" t="str">
        <f>Команды!C5</f>
        <v>Всеукраїнські змагання зі спортивних походів 2016 (вело, 1-3 к.с.)</v>
      </c>
      <c r="D5" s="103"/>
      <c r="E5" s="103"/>
      <c r="F5" s="103"/>
      <c r="G5" s="62"/>
      <c r="H5" s="1"/>
      <c r="I5" s="1"/>
      <c r="J5" s="1"/>
      <c r="K5" s="1"/>
      <c r="L5" s="63"/>
    </row>
    <row r="6" spans="1:12" ht="16.5" customHeight="1">
      <c r="A6" s="103" t="str">
        <f>Команды!A6</f>
        <v>Вид программы</v>
      </c>
      <c r="B6" s="103"/>
      <c r="C6" s="133" t="str">
        <f>Команды!C6</f>
        <v>Спортивные маршруты 1к.с.</v>
      </c>
      <c r="D6" s="133"/>
      <c r="E6" s="133"/>
      <c r="F6" s="133"/>
      <c r="G6" s="62"/>
      <c r="H6" s="1"/>
      <c r="I6" s="1"/>
      <c r="J6" s="1"/>
      <c r="K6" s="1"/>
      <c r="L6" s="63"/>
    </row>
    <row r="7" spans="1:12" ht="15.75">
      <c r="A7" s="103" t="str">
        <f>Команды!A7</f>
        <v>Дисциплина</v>
      </c>
      <c r="B7" s="103"/>
      <c r="C7" s="103" t="str">
        <f>Команды!C7</f>
        <v>Маршрут велосипедный</v>
      </c>
      <c r="D7" s="103"/>
      <c r="E7" s="103"/>
      <c r="F7" s="103"/>
      <c r="G7" s="62"/>
      <c r="H7" s="1"/>
      <c r="I7" s="1"/>
      <c r="J7" s="1"/>
      <c r="K7" s="1"/>
      <c r="L7" s="63"/>
    </row>
    <row r="8" spans="1:12" ht="15.75">
      <c r="A8" s="103" t="str">
        <f>Команды!A8</f>
        <v>ПОКАЗАТЕЛЬ</v>
      </c>
      <c r="B8" s="103"/>
      <c r="C8" s="103" t="str">
        <f>Команды!C8</f>
        <v>Сложность/Безопасность/Полезность/Новизна/Интегральная</v>
      </c>
      <c r="D8" s="103"/>
      <c r="E8" s="103"/>
      <c r="F8" s="103"/>
      <c r="G8" s="62"/>
      <c r="H8" s="1"/>
      <c r="I8" s="1"/>
      <c r="J8" s="1"/>
      <c r="K8" s="1"/>
      <c r="L8" s="64"/>
    </row>
    <row r="9" spans="1:12" ht="21" customHeight="1">
      <c r="A9" s="98" t="str">
        <f>Команды!A9</f>
        <v>ПРЕДВАРИТЕЛЬНЫЙ ПРОТОКОЛ</v>
      </c>
      <c r="B9" s="98"/>
      <c r="C9" s="98"/>
      <c r="D9" s="98"/>
      <c r="E9" s="98"/>
      <c r="F9" s="98"/>
      <c r="G9" s="65"/>
      <c r="H9" s="66"/>
      <c r="I9" s="66"/>
      <c r="J9" s="66"/>
      <c r="K9" s="66"/>
      <c r="L9" s="67"/>
    </row>
    <row r="10" spans="1:12" ht="15" customHeight="1">
      <c r="A10" s="101" t="str">
        <f>Команды!A10</f>
        <v>№</v>
      </c>
      <c r="B10" s="101" t="str">
        <f>Команды!B10</f>
        <v>Руководитель
(Ф.И.О., регион) </v>
      </c>
      <c r="C10" s="101" t="str">
        <f>Команды!C10</f>
        <v>Маршрут</v>
      </c>
      <c r="D10" s="100" t="str">
        <f>Команды!D10</f>
        <v>КС </v>
      </c>
      <c r="E10" s="100"/>
      <c r="F10" s="100" t="str">
        <f>Команды!F10</f>
        <v>Сроки</v>
      </c>
      <c r="G10" s="118" t="str">
        <f>Судьи!B5</f>
        <v>Александров Олександр Вікторович</v>
      </c>
      <c r="H10" s="118"/>
      <c r="I10" s="118"/>
      <c r="J10" s="118"/>
      <c r="K10" s="118"/>
      <c r="L10" s="118"/>
    </row>
    <row r="11" spans="1:12" s="44" customFormat="1" ht="38.25" customHeight="1">
      <c r="A11" s="101"/>
      <c r="B11" s="101"/>
      <c r="C11" s="101"/>
      <c r="D11" s="102" t="str">
        <f>Команды!D11</f>
        <v>заявл.</v>
      </c>
      <c r="E11" s="134" t="str">
        <f>Команды!E11</f>
        <v>факт.</v>
      </c>
      <c r="F11" s="100"/>
      <c r="G11" s="118"/>
      <c r="H11" s="118"/>
      <c r="I11" s="118"/>
      <c r="J11" s="118"/>
      <c r="K11" s="118"/>
      <c r="L11" s="118"/>
    </row>
    <row r="12" spans="1:12" s="44" customFormat="1" ht="13.5" customHeight="1">
      <c r="A12" s="101"/>
      <c r="B12" s="101"/>
      <c r="C12" s="101"/>
      <c r="D12" s="102"/>
      <c r="E12" s="134"/>
      <c r="F12" s="100"/>
      <c r="G12" s="100" t="s">
        <v>15</v>
      </c>
      <c r="H12" s="100" t="s">
        <v>12</v>
      </c>
      <c r="I12" s="100" t="s">
        <v>59</v>
      </c>
      <c r="J12" s="100" t="s">
        <v>13</v>
      </c>
      <c r="K12" s="100" t="s">
        <v>60</v>
      </c>
      <c r="L12" s="138" t="s">
        <v>9</v>
      </c>
    </row>
    <row r="13" spans="1:12" s="43" customFormat="1" ht="39" customHeight="1">
      <c r="A13" s="101"/>
      <c r="B13" s="101"/>
      <c r="C13" s="101"/>
      <c r="D13" s="102"/>
      <c r="E13" s="134"/>
      <c r="F13" s="100"/>
      <c r="G13" s="100"/>
      <c r="H13" s="100"/>
      <c r="I13" s="100"/>
      <c r="J13" s="100"/>
      <c r="K13" s="100"/>
      <c r="L13" s="138"/>
    </row>
    <row r="14" spans="1:12" s="43" customFormat="1" ht="21.75" customHeight="1">
      <c r="A14" s="135" t="str">
        <f>Команды!C14</f>
        <v>Маршруты 1 к.с.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7"/>
    </row>
    <row r="15" spans="1:12" ht="20.25">
      <c r="A15" s="36">
        <f>Команды!A15</f>
        <v>1</v>
      </c>
      <c r="B15" s="16" t="str">
        <f>Команды!B15</f>
        <v>Нечепоренко А.С. Харківська обл.</v>
      </c>
      <c r="C15" s="17" t="str">
        <f>Команды!C15</f>
        <v>Україна</v>
      </c>
      <c r="D15" s="15">
        <f>Команды!D15</f>
        <v>1</v>
      </c>
      <c r="E15" s="82">
        <f>Команды!E15</f>
        <v>0</v>
      </c>
      <c r="F15" s="15">
        <f>Команды!F15</f>
        <v>2016</v>
      </c>
      <c r="G15" s="90">
        <v>4</v>
      </c>
      <c r="H15" s="90">
        <v>5</v>
      </c>
      <c r="I15" s="90">
        <v>3</v>
      </c>
      <c r="J15" s="90">
        <v>4</v>
      </c>
      <c r="K15" s="90">
        <v>4</v>
      </c>
      <c r="L15" s="74">
        <f aca="true" t="shared" si="0" ref="L15:L21">SUM(G15:K15)</f>
        <v>20</v>
      </c>
    </row>
    <row r="16" spans="1:12" ht="20.25">
      <c r="A16" s="36">
        <f>Команды!A16</f>
        <v>2</v>
      </c>
      <c r="B16" s="16" t="str">
        <f>Команды!B16</f>
        <v>Тянькіна О.П. Одеська обл.</v>
      </c>
      <c r="C16" s="17" t="str">
        <f>Команды!C16</f>
        <v>Україна</v>
      </c>
      <c r="D16" s="15">
        <f>Команды!D16</f>
        <v>1</v>
      </c>
      <c r="E16" s="82">
        <f>Команды!E16</f>
        <v>0</v>
      </c>
      <c r="F16" s="15">
        <f>Команды!F16</f>
        <v>2016</v>
      </c>
      <c r="G16" s="90">
        <v>4</v>
      </c>
      <c r="H16" s="90">
        <v>5</v>
      </c>
      <c r="I16" s="90">
        <v>2</v>
      </c>
      <c r="J16" s="90">
        <v>1</v>
      </c>
      <c r="K16" s="90">
        <v>0</v>
      </c>
      <c r="L16" s="74">
        <f t="shared" si="0"/>
        <v>12</v>
      </c>
    </row>
    <row r="17" spans="1:12" ht="20.25">
      <c r="A17" s="36">
        <f>Команды!A17</f>
        <v>3</v>
      </c>
      <c r="B17" s="16" t="str">
        <f>Команды!B17</f>
        <v>Савчук Н.П. Одеська обл.</v>
      </c>
      <c r="C17" s="17" t="str">
        <f>Команды!C17</f>
        <v>Молдова</v>
      </c>
      <c r="D17" s="15">
        <f>Команды!D17</f>
        <v>1</v>
      </c>
      <c r="E17" s="82">
        <f>Команды!E17</f>
        <v>0</v>
      </c>
      <c r="F17" s="15">
        <f>Команды!F17</f>
        <v>2016</v>
      </c>
      <c r="G17" s="90">
        <v>3</v>
      </c>
      <c r="H17" s="90">
        <v>4</v>
      </c>
      <c r="I17" s="90">
        <v>3</v>
      </c>
      <c r="J17" s="90">
        <v>3</v>
      </c>
      <c r="K17" s="90">
        <v>0</v>
      </c>
      <c r="L17" s="74">
        <f t="shared" si="0"/>
        <v>13</v>
      </c>
    </row>
    <row r="18" spans="1:14" s="43" customFormat="1" ht="20.25">
      <c r="A18" s="36">
        <f>Команды!A18</f>
        <v>4</v>
      </c>
      <c r="B18" s="16" t="str">
        <f>Команды!B18</f>
        <v>Носко М.А. Харківська обл.</v>
      </c>
      <c r="C18" s="17" t="str">
        <f>Команды!C18</f>
        <v>Україна</v>
      </c>
      <c r="D18" s="15">
        <f>Команды!D18</f>
        <v>1</v>
      </c>
      <c r="E18" s="82">
        <f>Команды!E18</f>
        <v>0</v>
      </c>
      <c r="F18" s="15">
        <f>Команды!F18</f>
        <v>2016</v>
      </c>
      <c r="G18" s="90">
        <v>2</v>
      </c>
      <c r="H18" s="90">
        <v>5</v>
      </c>
      <c r="I18" s="90">
        <v>1</v>
      </c>
      <c r="J18" s="90">
        <v>1</v>
      </c>
      <c r="K18" s="90">
        <v>0</v>
      </c>
      <c r="L18" s="74">
        <f t="shared" si="0"/>
        <v>9</v>
      </c>
      <c r="N18" s="1"/>
    </row>
    <row r="19" spans="1:14" s="43" customFormat="1" ht="20.25">
      <c r="A19" s="36">
        <f>Команды!A19</f>
        <v>5</v>
      </c>
      <c r="B19" s="16" t="str">
        <f>Команды!B19</f>
        <v>Літвінов І.В. Харківська обл.</v>
      </c>
      <c r="C19" s="17" t="str">
        <f>Команды!C19</f>
        <v>Україна</v>
      </c>
      <c r="D19" s="15">
        <f>Команды!D19</f>
        <v>1</v>
      </c>
      <c r="E19" s="82">
        <f>Команды!E19</f>
        <v>0</v>
      </c>
      <c r="F19" s="15">
        <f>Команды!F19</f>
        <v>2016</v>
      </c>
      <c r="G19" s="90">
        <v>2</v>
      </c>
      <c r="H19" s="90">
        <v>5</v>
      </c>
      <c r="I19" s="90">
        <v>2</v>
      </c>
      <c r="J19" s="90">
        <v>2</v>
      </c>
      <c r="K19" s="90">
        <v>0</v>
      </c>
      <c r="L19" s="74">
        <f t="shared" si="0"/>
        <v>11</v>
      </c>
      <c r="N19" s="1"/>
    </row>
    <row r="20" spans="1:14" s="43" customFormat="1" ht="20.25">
      <c r="A20" s="36">
        <f>Команды!A20</f>
        <v>6</v>
      </c>
      <c r="B20" s="16" t="str">
        <f>Команды!B20</f>
        <v>Некрасов С.А. Запорізька обл.</v>
      </c>
      <c r="C20" s="17" t="str">
        <f>Команды!C20</f>
        <v>Україна</v>
      </c>
      <c r="D20" s="15">
        <f>Команды!D20</f>
        <v>1</v>
      </c>
      <c r="E20" s="82">
        <f>Команды!E20</f>
        <v>0</v>
      </c>
      <c r="F20" s="15">
        <f>Команды!F20</f>
        <v>2016</v>
      </c>
      <c r="G20" s="90">
        <v>2</v>
      </c>
      <c r="H20" s="90">
        <v>5</v>
      </c>
      <c r="I20" s="90">
        <v>2</v>
      </c>
      <c r="J20" s="90">
        <v>1</v>
      </c>
      <c r="K20" s="90">
        <v>0</v>
      </c>
      <c r="L20" s="74">
        <f t="shared" si="0"/>
        <v>10</v>
      </c>
      <c r="N20" s="1"/>
    </row>
    <row r="21" spans="1:12" ht="20.25">
      <c r="A21" s="36">
        <f>Команды!A21</f>
        <v>7</v>
      </c>
      <c r="B21" s="16" t="str">
        <f>Команды!B21</f>
        <v>Полевий Ю.Б. Хмельницька обл.</v>
      </c>
      <c r="C21" s="17" t="str">
        <f>Команды!C21</f>
        <v>Україна</v>
      </c>
      <c r="D21" s="15">
        <f>Команды!D21</f>
        <v>1</v>
      </c>
      <c r="E21" s="82">
        <f>Команды!E21</f>
        <v>0</v>
      </c>
      <c r="F21" s="15">
        <f>Команды!F21</f>
        <v>2016</v>
      </c>
      <c r="G21" s="90">
        <v>3</v>
      </c>
      <c r="H21" s="90">
        <v>5</v>
      </c>
      <c r="I21" s="90">
        <v>3</v>
      </c>
      <c r="J21" s="90">
        <v>2</v>
      </c>
      <c r="K21" s="90">
        <v>2</v>
      </c>
      <c r="L21" s="91">
        <f t="shared" si="0"/>
        <v>15</v>
      </c>
    </row>
    <row r="22" spans="1:12" ht="20.25">
      <c r="A22" s="36">
        <f>Команды!A22</f>
        <v>8</v>
      </c>
      <c r="B22" s="16" t="str">
        <f>Команды!B22</f>
        <v>Іванченко Я.І. Дніпропетровська обл.</v>
      </c>
      <c r="C22" s="17" t="str">
        <f>Команды!C22</f>
        <v>Україна</v>
      </c>
      <c r="D22" s="15">
        <f>Команды!D22</f>
        <v>1</v>
      </c>
      <c r="E22" s="82">
        <f>Команды!E22</f>
        <v>0</v>
      </c>
      <c r="F22" s="15">
        <f>Команды!F22</f>
        <v>2016</v>
      </c>
      <c r="G22" s="90">
        <v>3</v>
      </c>
      <c r="H22" s="90">
        <v>4</v>
      </c>
      <c r="I22" s="90">
        <v>3</v>
      </c>
      <c r="J22" s="90">
        <v>2</v>
      </c>
      <c r="K22" s="90">
        <v>2</v>
      </c>
      <c r="L22" s="74">
        <f aca="true" t="shared" si="1" ref="L22:L28">SUM(G22:K22)</f>
        <v>14</v>
      </c>
    </row>
    <row r="23" spans="1:12" ht="20.25">
      <c r="A23" s="36">
        <f>Команды!A23</f>
        <v>9</v>
      </c>
      <c r="B23" s="16" t="str">
        <f>Команды!B23</f>
        <v>Бойко Н.М. Харківська обл.</v>
      </c>
      <c r="C23" s="17" t="str">
        <f>Команды!C23</f>
        <v>Україна</v>
      </c>
      <c r="D23" s="15">
        <f>Команды!D23</f>
        <v>1</v>
      </c>
      <c r="E23" s="82">
        <f>Команды!E23</f>
        <v>0</v>
      </c>
      <c r="F23" s="15">
        <f>Команды!F23</f>
        <v>2016</v>
      </c>
      <c r="G23" s="90">
        <v>4</v>
      </c>
      <c r="H23" s="90">
        <v>5</v>
      </c>
      <c r="I23" s="90">
        <v>2</v>
      </c>
      <c r="J23" s="90">
        <v>1</v>
      </c>
      <c r="K23" s="90">
        <v>1</v>
      </c>
      <c r="L23" s="74">
        <f t="shared" si="1"/>
        <v>13</v>
      </c>
    </row>
    <row r="24" spans="1:12" ht="20.25">
      <c r="A24" s="36">
        <f>Команды!A24</f>
        <v>10</v>
      </c>
      <c r="B24" s="16" t="str">
        <f>Команды!B24</f>
        <v>Степанов О.І. Луганська обл.</v>
      </c>
      <c r="C24" s="17" t="str">
        <f>Команды!C24</f>
        <v>Україна</v>
      </c>
      <c r="D24" s="15">
        <f>Команды!D24</f>
        <v>1</v>
      </c>
      <c r="E24" s="82">
        <f>Команды!E24</f>
        <v>0</v>
      </c>
      <c r="F24" s="15">
        <f>Команды!F24</f>
        <v>2016</v>
      </c>
      <c r="G24" s="90">
        <v>2</v>
      </c>
      <c r="H24" s="90">
        <v>5</v>
      </c>
      <c r="I24" s="90">
        <v>2</v>
      </c>
      <c r="J24" s="90">
        <v>2</v>
      </c>
      <c r="K24" s="90">
        <v>0</v>
      </c>
      <c r="L24" s="74">
        <f t="shared" si="1"/>
        <v>11</v>
      </c>
    </row>
    <row r="25" spans="1:12" ht="20.25" hidden="1">
      <c r="A25" s="36">
        <f>Команды!A25</f>
        <v>11</v>
      </c>
      <c r="B25" s="16">
        <f>Команды!B25</f>
        <v>0</v>
      </c>
      <c r="C25" s="17" t="str">
        <f>Команды!C25</f>
        <v>Україна</v>
      </c>
      <c r="D25" s="15">
        <f>Команды!D25</f>
        <v>1</v>
      </c>
      <c r="E25" s="82">
        <f>Команды!E25</f>
        <v>0</v>
      </c>
      <c r="F25" s="15">
        <f>Команды!F25</f>
        <v>0</v>
      </c>
      <c r="G25" s="27"/>
      <c r="H25" s="27"/>
      <c r="I25" s="27"/>
      <c r="J25" s="27"/>
      <c r="K25" s="27"/>
      <c r="L25" s="48">
        <f t="shared" si="1"/>
        <v>0</v>
      </c>
    </row>
    <row r="26" spans="1:12" ht="20.25" hidden="1">
      <c r="A26" s="36">
        <f>Команды!A26</f>
        <v>12</v>
      </c>
      <c r="B26" s="16">
        <f>Команды!B26</f>
        <v>0</v>
      </c>
      <c r="C26" s="17" t="str">
        <f>Команды!C26</f>
        <v>Україна</v>
      </c>
      <c r="D26" s="15">
        <f>Команды!D26</f>
        <v>1</v>
      </c>
      <c r="E26" s="82">
        <f>Команды!E26</f>
        <v>0</v>
      </c>
      <c r="F26" s="15">
        <f>Команды!F26</f>
        <v>0</v>
      </c>
      <c r="G26" s="27"/>
      <c r="H26" s="27"/>
      <c r="I26" s="27"/>
      <c r="J26" s="27"/>
      <c r="K26" s="27"/>
      <c r="L26" s="48">
        <f t="shared" si="1"/>
        <v>0</v>
      </c>
    </row>
    <row r="27" spans="1:12" ht="37.5" customHeight="1" hidden="1">
      <c r="A27" s="36">
        <f>Команды!A27</f>
        <v>13</v>
      </c>
      <c r="B27" s="16">
        <f>Команды!B27</f>
        <v>0</v>
      </c>
      <c r="C27" s="17" t="str">
        <f>Команды!C27</f>
        <v>Україна</v>
      </c>
      <c r="D27" s="15">
        <f>Команды!D27</f>
        <v>1</v>
      </c>
      <c r="E27" s="82">
        <f>Команды!E27</f>
        <v>0</v>
      </c>
      <c r="F27" s="15">
        <f>Команды!F27</f>
        <v>0</v>
      </c>
      <c r="G27" s="27"/>
      <c r="H27" s="27"/>
      <c r="I27" s="27"/>
      <c r="J27" s="27"/>
      <c r="K27" s="27"/>
      <c r="L27" s="48">
        <f t="shared" si="1"/>
        <v>0</v>
      </c>
    </row>
    <row r="28" spans="1:12" ht="20.25" hidden="1">
      <c r="A28" s="36">
        <f>Команды!A28</f>
        <v>14</v>
      </c>
      <c r="B28" s="16">
        <f>Команды!B28</f>
        <v>0</v>
      </c>
      <c r="C28" s="17" t="str">
        <f>Команды!C28</f>
        <v>Україна</v>
      </c>
      <c r="D28" s="15">
        <f>Команды!D28</f>
        <v>1</v>
      </c>
      <c r="E28" s="82">
        <f>Команды!E28</f>
        <v>0</v>
      </c>
      <c r="F28" s="15">
        <f>Команды!F28</f>
        <v>0</v>
      </c>
      <c r="G28" s="27"/>
      <c r="H28" s="27"/>
      <c r="I28" s="27"/>
      <c r="J28" s="27"/>
      <c r="K28" s="27"/>
      <c r="L28" s="48">
        <f t="shared" si="1"/>
        <v>0</v>
      </c>
    </row>
    <row r="30" spans="2:6" s="5" customFormat="1" ht="16.5" customHeight="1">
      <c r="B30" s="6" t="s">
        <v>16</v>
      </c>
      <c r="D30" s="11"/>
      <c r="F30" s="11" t="str">
        <f>Судьи!C5</f>
        <v>Александров О.В. Кіровоградська ОФСТ</v>
      </c>
    </row>
  </sheetData>
  <sheetProtection/>
  <mergeCells count="26">
    <mergeCell ref="K12:K13"/>
    <mergeCell ref="A1:B4"/>
    <mergeCell ref="C1:F4"/>
    <mergeCell ref="A5:B5"/>
    <mergeCell ref="C5:F5"/>
    <mergeCell ref="H12:H13"/>
    <mergeCell ref="C10:C13"/>
    <mergeCell ref="A8:B8"/>
    <mergeCell ref="C8:F8"/>
    <mergeCell ref="A9:F9"/>
    <mergeCell ref="A14:L14"/>
    <mergeCell ref="C6:F6"/>
    <mergeCell ref="C7:F7"/>
    <mergeCell ref="A6:B6"/>
    <mergeCell ref="A7:B7"/>
    <mergeCell ref="G10:L11"/>
    <mergeCell ref="J12:J13"/>
    <mergeCell ref="I12:I13"/>
    <mergeCell ref="L12:L13"/>
    <mergeCell ref="G12:G13"/>
    <mergeCell ref="A10:A13"/>
    <mergeCell ref="F10:F13"/>
    <mergeCell ref="B10:B13"/>
    <mergeCell ref="D10:E10"/>
    <mergeCell ref="D11:D13"/>
    <mergeCell ref="E11:E13"/>
  </mergeCells>
  <printOptions/>
  <pageMargins left="0.62" right="0.21" top="1" bottom="1" header="0.5" footer="0.5"/>
  <pageSetup fitToHeight="1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="75" zoomScaleNormal="75" zoomScalePageLayoutView="0" workbookViewId="0" topLeftCell="A1">
      <selection activeCell="B10" sqref="B10:B13"/>
    </sheetView>
  </sheetViews>
  <sheetFormatPr defaultColWidth="9.00390625" defaultRowHeight="12.75"/>
  <cols>
    <col min="1" max="1" width="3.75390625" style="0" customWidth="1"/>
    <col min="2" max="2" width="45.25390625" style="0" customWidth="1"/>
    <col min="3" max="3" width="28.75390625" style="0" customWidth="1"/>
    <col min="4" max="4" width="9.25390625" style="0" customWidth="1"/>
    <col min="5" max="5" width="7.125" style="0" customWidth="1"/>
    <col min="6" max="6" width="26.00390625" style="0" customWidth="1"/>
    <col min="7" max="11" width="8.75390625" style="0" customWidth="1"/>
    <col min="12" max="12" width="10.25390625" style="0" customWidth="1"/>
    <col min="13" max="16384" width="9.125" style="1" customWidth="1"/>
  </cols>
  <sheetData>
    <row r="1" spans="1:12" ht="12.75" customHeight="1">
      <c r="A1" s="104" t="s">
        <v>0</v>
      </c>
      <c r="B1" s="104"/>
      <c r="C1" s="139" t="str">
        <f>Команды!C1</f>
        <v>Федерація спортивного туризму України</v>
      </c>
      <c r="D1" s="139"/>
      <c r="E1" s="140"/>
      <c r="F1" s="140"/>
      <c r="G1" s="59"/>
      <c r="H1" s="60"/>
      <c r="I1" s="60"/>
      <c r="J1" s="60"/>
      <c r="K1" s="60"/>
      <c r="L1" s="61"/>
    </row>
    <row r="2" spans="1:12" ht="12.75" customHeight="1">
      <c r="A2" s="104"/>
      <c r="B2" s="104"/>
      <c r="C2" s="140"/>
      <c r="D2" s="140"/>
      <c r="E2" s="140"/>
      <c r="F2" s="140"/>
      <c r="G2" s="62"/>
      <c r="H2" s="1"/>
      <c r="I2" s="1"/>
      <c r="J2" s="1"/>
      <c r="K2" s="1"/>
      <c r="L2" s="63"/>
    </row>
    <row r="3" spans="1:12" ht="12.75" customHeight="1">
      <c r="A3" s="104"/>
      <c r="B3" s="104"/>
      <c r="C3" s="140"/>
      <c r="D3" s="140"/>
      <c r="E3" s="140"/>
      <c r="F3" s="140"/>
      <c r="G3" s="62"/>
      <c r="H3" s="1"/>
      <c r="I3" s="1"/>
      <c r="J3" s="1"/>
      <c r="K3" s="1"/>
      <c r="L3" s="63"/>
    </row>
    <row r="4" spans="1:12" ht="12.75" customHeight="1">
      <c r="A4" s="104"/>
      <c r="B4" s="104"/>
      <c r="C4" s="140"/>
      <c r="D4" s="140"/>
      <c r="E4" s="140"/>
      <c r="F4" s="140"/>
      <c r="G4" s="62"/>
      <c r="H4" s="1"/>
      <c r="I4" s="1"/>
      <c r="J4" s="1"/>
      <c r="K4" s="1"/>
      <c r="L4" s="63"/>
    </row>
    <row r="5" spans="1:12" ht="15.75">
      <c r="A5" s="103" t="str">
        <f>Команды!A5</f>
        <v>Ранг соревнований</v>
      </c>
      <c r="B5" s="103"/>
      <c r="C5" s="103" t="str">
        <f>Команды!C5</f>
        <v>Всеукраїнські змагання зі спортивних походів 2016 (вело, 1-3 к.с.)</v>
      </c>
      <c r="D5" s="103"/>
      <c r="E5" s="103"/>
      <c r="F5" s="103"/>
      <c r="G5" s="62"/>
      <c r="H5" s="1"/>
      <c r="I5" s="1"/>
      <c r="J5" s="1"/>
      <c r="K5" s="1"/>
      <c r="L5" s="63"/>
    </row>
    <row r="6" spans="1:12" ht="16.5" customHeight="1">
      <c r="A6" s="103" t="str">
        <f>Команды!A6</f>
        <v>Вид программы</v>
      </c>
      <c r="B6" s="103"/>
      <c r="C6" s="133" t="str">
        <f>Команды!C6</f>
        <v>Спортивные маршруты 1к.с.</v>
      </c>
      <c r="D6" s="133"/>
      <c r="E6" s="133"/>
      <c r="F6" s="133"/>
      <c r="G6" s="62"/>
      <c r="H6" s="1"/>
      <c r="I6" s="1"/>
      <c r="J6" s="1"/>
      <c r="K6" s="1"/>
      <c r="L6" s="63"/>
    </row>
    <row r="7" spans="1:12" ht="15.75">
      <c r="A7" s="103" t="str">
        <f>Команды!A7</f>
        <v>Дисциплина</v>
      </c>
      <c r="B7" s="103"/>
      <c r="C7" s="103" t="str">
        <f>Команды!C7</f>
        <v>Маршрут велосипедный</v>
      </c>
      <c r="D7" s="103"/>
      <c r="E7" s="103"/>
      <c r="F7" s="103"/>
      <c r="G7" s="62"/>
      <c r="H7" s="1"/>
      <c r="I7" s="1"/>
      <c r="J7" s="1"/>
      <c r="K7" s="1"/>
      <c r="L7" s="63"/>
    </row>
    <row r="8" spans="1:12" ht="15.75">
      <c r="A8" s="103" t="str">
        <f>Команды!A8</f>
        <v>ПОКАЗАТЕЛЬ</v>
      </c>
      <c r="B8" s="103"/>
      <c r="C8" s="103" t="str">
        <f>Команды!C8</f>
        <v>Сложность/Безопасность/Полезность/Новизна/Интегральная</v>
      </c>
      <c r="D8" s="103"/>
      <c r="E8" s="103"/>
      <c r="F8" s="103"/>
      <c r="G8" s="62"/>
      <c r="H8" s="1"/>
      <c r="I8" s="1"/>
      <c r="J8" s="1"/>
      <c r="K8" s="1"/>
      <c r="L8" s="64"/>
    </row>
    <row r="9" spans="1:12" ht="21" customHeight="1">
      <c r="A9" s="98" t="str">
        <f>Команды!A9</f>
        <v>ПРЕДВАРИТЕЛЬНЫЙ ПРОТОКОЛ</v>
      </c>
      <c r="B9" s="98"/>
      <c r="C9" s="98"/>
      <c r="D9" s="98"/>
      <c r="E9" s="98"/>
      <c r="F9" s="98"/>
      <c r="G9" s="65"/>
      <c r="H9" s="66"/>
      <c r="I9" s="66"/>
      <c r="J9" s="66"/>
      <c r="K9" s="66"/>
      <c r="L9" s="67"/>
    </row>
    <row r="10" spans="1:12" ht="15" customHeight="1">
      <c r="A10" s="101" t="str">
        <f>Команды!A10</f>
        <v>№</v>
      </c>
      <c r="B10" s="101" t="str">
        <f>Команды!B10</f>
        <v>Руководитель
(Ф.И.О., регион) </v>
      </c>
      <c r="C10" s="101" t="str">
        <f>Команды!C10</f>
        <v>Маршрут</v>
      </c>
      <c r="D10" s="100" t="str">
        <f>Команды!D10</f>
        <v>КС </v>
      </c>
      <c r="E10" s="100"/>
      <c r="F10" s="100" t="str">
        <f>Команды!F10</f>
        <v>Сроки</v>
      </c>
      <c r="G10" s="118" t="str">
        <f>Судьи!B6</f>
        <v>Васильєв Олексій Юрійович</v>
      </c>
      <c r="H10" s="118"/>
      <c r="I10" s="118"/>
      <c r="J10" s="118"/>
      <c r="K10" s="118"/>
      <c r="L10" s="118"/>
    </row>
    <row r="11" spans="1:12" s="44" customFormat="1" ht="38.25" customHeight="1">
      <c r="A11" s="101"/>
      <c r="B11" s="101"/>
      <c r="C11" s="101"/>
      <c r="D11" s="102" t="str">
        <f>Команды!D11</f>
        <v>заявл.</v>
      </c>
      <c r="E11" s="134" t="str">
        <f>Команды!E11</f>
        <v>факт.</v>
      </c>
      <c r="F11" s="100"/>
      <c r="G11" s="118"/>
      <c r="H11" s="118"/>
      <c r="I11" s="118"/>
      <c r="J11" s="118"/>
      <c r="K11" s="118"/>
      <c r="L11" s="118"/>
    </row>
    <row r="12" spans="1:12" s="44" customFormat="1" ht="13.5" customHeight="1">
      <c r="A12" s="101"/>
      <c r="B12" s="101"/>
      <c r="C12" s="101"/>
      <c r="D12" s="102"/>
      <c r="E12" s="134"/>
      <c r="F12" s="100"/>
      <c r="G12" s="100" t="s">
        <v>15</v>
      </c>
      <c r="H12" s="100" t="s">
        <v>12</v>
      </c>
      <c r="I12" s="100" t="s">
        <v>59</v>
      </c>
      <c r="J12" s="100" t="s">
        <v>13</v>
      </c>
      <c r="K12" s="100" t="s">
        <v>60</v>
      </c>
      <c r="L12" s="138" t="s">
        <v>9</v>
      </c>
    </row>
    <row r="13" spans="1:12" s="43" customFormat="1" ht="39" customHeight="1">
      <c r="A13" s="101"/>
      <c r="B13" s="101"/>
      <c r="C13" s="101"/>
      <c r="D13" s="102"/>
      <c r="E13" s="134"/>
      <c r="F13" s="100"/>
      <c r="G13" s="100"/>
      <c r="H13" s="100"/>
      <c r="I13" s="100"/>
      <c r="J13" s="100"/>
      <c r="K13" s="100"/>
      <c r="L13" s="138"/>
    </row>
    <row r="14" spans="1:12" s="43" customFormat="1" ht="21.75" customHeight="1">
      <c r="A14" s="135" t="str">
        <f>Команды!C14</f>
        <v>Маршруты 1 к.с.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7"/>
    </row>
    <row r="15" spans="1:12" ht="20.25">
      <c r="A15" s="36">
        <f>Команды!A15</f>
        <v>1</v>
      </c>
      <c r="B15" s="16" t="str">
        <f>Команды!B15</f>
        <v>Нечепоренко А.С. Харківська обл.</v>
      </c>
      <c r="C15" s="17" t="str">
        <f>Команды!C15</f>
        <v>Україна</v>
      </c>
      <c r="D15" s="15">
        <f>Команды!D15</f>
        <v>1</v>
      </c>
      <c r="E15" s="15"/>
      <c r="F15" s="15">
        <f>Команды!F15</f>
        <v>2016</v>
      </c>
      <c r="G15" s="90">
        <v>3</v>
      </c>
      <c r="H15" s="90">
        <v>0</v>
      </c>
      <c r="I15" s="90">
        <v>3</v>
      </c>
      <c r="J15" s="90">
        <v>2</v>
      </c>
      <c r="K15" s="90">
        <v>1</v>
      </c>
      <c r="L15" s="74">
        <f aca="true" t="shared" si="0" ref="L15:L23">SUM(G15:K15)</f>
        <v>9</v>
      </c>
    </row>
    <row r="16" spans="1:12" ht="20.25">
      <c r="A16" s="36">
        <f>Команды!A16</f>
        <v>2</v>
      </c>
      <c r="B16" s="16" t="str">
        <f>Команды!B16</f>
        <v>Тянькіна О.П. Одеська обл.</v>
      </c>
      <c r="C16" s="17" t="str">
        <f>Команды!C16</f>
        <v>Україна</v>
      </c>
      <c r="D16" s="15">
        <f>Команды!D16</f>
        <v>1</v>
      </c>
      <c r="E16" s="15"/>
      <c r="F16" s="15">
        <f>Команды!F16</f>
        <v>2016</v>
      </c>
      <c r="G16" s="90">
        <v>5</v>
      </c>
      <c r="H16" s="90">
        <v>2</v>
      </c>
      <c r="I16" s="90">
        <v>1</v>
      </c>
      <c r="J16" s="90">
        <v>0.5</v>
      </c>
      <c r="K16" s="90">
        <v>3</v>
      </c>
      <c r="L16" s="74">
        <f t="shared" si="0"/>
        <v>11.5</v>
      </c>
    </row>
    <row r="17" spans="1:12" ht="20.25">
      <c r="A17" s="36">
        <f>Команды!A17</f>
        <v>3</v>
      </c>
      <c r="B17" s="16" t="str">
        <f>Команды!B17</f>
        <v>Савчук Н.П. Одеська обл.</v>
      </c>
      <c r="C17" s="17" t="str">
        <f>Команды!C17</f>
        <v>Молдова</v>
      </c>
      <c r="D17" s="15">
        <f>Команды!D17</f>
        <v>1</v>
      </c>
      <c r="E17" s="15"/>
      <c r="F17" s="15">
        <f>Команды!F17</f>
        <v>2016</v>
      </c>
      <c r="G17" s="90">
        <v>4</v>
      </c>
      <c r="H17" s="90">
        <v>0</v>
      </c>
      <c r="I17" s="90">
        <v>1</v>
      </c>
      <c r="J17" s="90">
        <v>0.5</v>
      </c>
      <c r="K17" s="90">
        <v>2</v>
      </c>
      <c r="L17" s="74">
        <f t="shared" si="0"/>
        <v>7.5</v>
      </c>
    </row>
    <row r="18" spans="1:12" s="43" customFormat="1" ht="20.25">
      <c r="A18" s="36">
        <f>Команды!A18</f>
        <v>4</v>
      </c>
      <c r="B18" s="16" t="str">
        <f>Команды!B18</f>
        <v>Носко М.А. Харківська обл.</v>
      </c>
      <c r="C18" s="17" t="str">
        <f>Команды!C18</f>
        <v>Україна</v>
      </c>
      <c r="D18" s="15">
        <f>Команды!D18</f>
        <v>1</v>
      </c>
      <c r="E18" s="15"/>
      <c r="F18" s="15">
        <f>Команды!F18</f>
        <v>2016</v>
      </c>
      <c r="G18" s="90">
        <v>1</v>
      </c>
      <c r="H18" s="90">
        <v>0</v>
      </c>
      <c r="I18" s="90">
        <v>1</v>
      </c>
      <c r="J18" s="90">
        <v>0.5</v>
      </c>
      <c r="K18" s="90">
        <v>1</v>
      </c>
      <c r="L18" s="74">
        <f t="shared" si="0"/>
        <v>3.5</v>
      </c>
    </row>
    <row r="19" spans="1:12" s="43" customFormat="1" ht="20.25">
      <c r="A19" s="36">
        <f>Команды!A19</f>
        <v>5</v>
      </c>
      <c r="B19" s="16" t="str">
        <f>Команды!B19</f>
        <v>Літвінов І.В. Харківська обл.</v>
      </c>
      <c r="C19" s="17" t="str">
        <f>Команды!C19</f>
        <v>Україна</v>
      </c>
      <c r="D19" s="15">
        <f>Команды!D19</f>
        <v>1</v>
      </c>
      <c r="E19" s="15"/>
      <c r="F19" s="15">
        <f>Команды!F19</f>
        <v>2016</v>
      </c>
      <c r="G19" s="90">
        <v>1</v>
      </c>
      <c r="H19" s="90">
        <v>0</v>
      </c>
      <c r="I19" s="90">
        <v>1</v>
      </c>
      <c r="J19" s="90">
        <v>0.5</v>
      </c>
      <c r="K19" s="90">
        <v>1</v>
      </c>
      <c r="L19" s="74">
        <f t="shared" si="0"/>
        <v>3.5</v>
      </c>
    </row>
    <row r="20" spans="1:12" s="43" customFormat="1" ht="20.25">
      <c r="A20" s="36">
        <f>Команды!A20</f>
        <v>6</v>
      </c>
      <c r="B20" s="16" t="str">
        <f>Команды!B20</f>
        <v>Некрасов С.А. Запорізька обл.</v>
      </c>
      <c r="C20" s="17" t="str">
        <f>Команды!C20</f>
        <v>Україна</v>
      </c>
      <c r="D20" s="15">
        <f>Команды!D20</f>
        <v>1</v>
      </c>
      <c r="E20" s="15"/>
      <c r="F20" s="15">
        <f>Команды!F20</f>
        <v>2016</v>
      </c>
      <c r="G20" s="90">
        <v>1</v>
      </c>
      <c r="H20" s="90">
        <v>0</v>
      </c>
      <c r="I20" s="90">
        <v>1</v>
      </c>
      <c r="J20" s="90">
        <v>0.5</v>
      </c>
      <c r="K20" s="90">
        <v>1</v>
      </c>
      <c r="L20" s="74">
        <f t="shared" si="0"/>
        <v>3.5</v>
      </c>
    </row>
    <row r="21" spans="1:12" ht="20.25">
      <c r="A21" s="36">
        <f>Команды!A21</f>
        <v>7</v>
      </c>
      <c r="B21" s="16" t="str">
        <f>Команды!B21</f>
        <v>Полевий Ю.Б. Хмельницька обл.</v>
      </c>
      <c r="C21" s="17" t="str">
        <f>Команды!C21</f>
        <v>Україна</v>
      </c>
      <c r="D21" s="15">
        <f>Команды!D21</f>
        <v>1</v>
      </c>
      <c r="E21" s="15"/>
      <c r="F21" s="15">
        <f>Команды!F21</f>
        <v>2016</v>
      </c>
      <c r="G21" s="90">
        <v>2</v>
      </c>
      <c r="H21" s="90">
        <v>-3</v>
      </c>
      <c r="I21" s="90">
        <v>1</v>
      </c>
      <c r="J21" s="90">
        <v>0.5</v>
      </c>
      <c r="K21" s="90">
        <v>1</v>
      </c>
      <c r="L21" s="74">
        <f t="shared" si="0"/>
        <v>1.5</v>
      </c>
    </row>
    <row r="22" spans="1:12" ht="20.25">
      <c r="A22" s="36">
        <f>Команды!A22</f>
        <v>8</v>
      </c>
      <c r="B22" s="16" t="str">
        <f>Команды!B22</f>
        <v>Іванченко Я.І. Дніпропетровська обл.</v>
      </c>
      <c r="C22" s="17" t="str">
        <f>Команды!C22</f>
        <v>Україна</v>
      </c>
      <c r="D22" s="15">
        <f>Команды!D22</f>
        <v>1</v>
      </c>
      <c r="E22" s="15"/>
      <c r="F22" s="15">
        <f>Команды!F22</f>
        <v>2016</v>
      </c>
      <c r="G22" s="90">
        <v>1</v>
      </c>
      <c r="H22" s="90">
        <v>0</v>
      </c>
      <c r="I22" s="90">
        <v>1</v>
      </c>
      <c r="J22" s="90">
        <v>0.5</v>
      </c>
      <c r="K22" s="90">
        <v>1</v>
      </c>
      <c r="L22" s="74">
        <f t="shared" si="0"/>
        <v>3.5</v>
      </c>
    </row>
    <row r="23" spans="1:12" ht="20.25">
      <c r="A23" s="36">
        <f>Команды!A23</f>
        <v>9</v>
      </c>
      <c r="B23" s="16" t="str">
        <f>Команды!B23</f>
        <v>Бойко Н.М. Харківська обл.</v>
      </c>
      <c r="C23" s="17" t="str">
        <f>Команды!C23</f>
        <v>Україна</v>
      </c>
      <c r="D23" s="15">
        <f>Команды!D23</f>
        <v>1</v>
      </c>
      <c r="E23" s="15"/>
      <c r="F23" s="15">
        <f>Команды!F23</f>
        <v>2016</v>
      </c>
      <c r="G23" s="90">
        <v>3</v>
      </c>
      <c r="H23" s="90">
        <v>3</v>
      </c>
      <c r="I23" s="90">
        <v>1</v>
      </c>
      <c r="J23" s="90">
        <v>0.5</v>
      </c>
      <c r="K23" s="90">
        <v>1</v>
      </c>
      <c r="L23" s="74">
        <f t="shared" si="0"/>
        <v>8.5</v>
      </c>
    </row>
    <row r="24" spans="1:12" ht="20.25">
      <c r="A24" s="36">
        <f>Команды!A24</f>
        <v>10</v>
      </c>
      <c r="B24" s="16" t="str">
        <f>Команды!B24</f>
        <v>Степанов О.І. Луганська обл.</v>
      </c>
      <c r="C24" s="17" t="str">
        <f>Команды!C24</f>
        <v>Україна</v>
      </c>
      <c r="D24" s="15">
        <f>Команды!D24</f>
        <v>1</v>
      </c>
      <c r="E24" s="15"/>
      <c r="F24" s="15">
        <f>Команды!F24</f>
        <v>2016</v>
      </c>
      <c r="G24" s="90">
        <v>1</v>
      </c>
      <c r="H24" s="90">
        <v>0</v>
      </c>
      <c r="I24" s="90">
        <v>1</v>
      </c>
      <c r="J24" s="90">
        <v>0.5</v>
      </c>
      <c r="K24" s="90">
        <v>1</v>
      </c>
      <c r="L24" s="74">
        <f>SUM(G24:K24)</f>
        <v>3.5</v>
      </c>
    </row>
    <row r="25" spans="1:12" ht="20.25" hidden="1">
      <c r="A25" s="36">
        <f>Команды!A25</f>
        <v>11</v>
      </c>
      <c r="B25" s="16">
        <f>Команды!B25</f>
        <v>0</v>
      </c>
      <c r="C25" s="17" t="str">
        <f>Команды!C25</f>
        <v>Україна</v>
      </c>
      <c r="D25" s="15">
        <f>Команды!D25</f>
        <v>1</v>
      </c>
      <c r="E25" s="15"/>
      <c r="F25" s="15">
        <f>Команды!F25</f>
        <v>0</v>
      </c>
      <c r="G25" s="83"/>
      <c r="H25" s="83"/>
      <c r="I25" s="83"/>
      <c r="J25" s="83"/>
      <c r="K25" s="83"/>
      <c r="L25" s="26">
        <f>SUM(G25:K25)</f>
        <v>0</v>
      </c>
    </row>
    <row r="26" spans="1:12" ht="20.25" hidden="1">
      <c r="A26" s="36">
        <f>Команды!A26</f>
        <v>12</v>
      </c>
      <c r="B26" s="16">
        <f>Команды!B26</f>
        <v>0</v>
      </c>
      <c r="C26" s="17" t="str">
        <f>Команды!C26</f>
        <v>Україна</v>
      </c>
      <c r="D26" s="15">
        <f>Команды!D26</f>
        <v>1</v>
      </c>
      <c r="E26" s="15"/>
      <c r="F26" s="15">
        <f>Команды!F26</f>
        <v>0</v>
      </c>
      <c r="G26" s="83"/>
      <c r="H26" s="83"/>
      <c r="I26" s="83"/>
      <c r="J26" s="83"/>
      <c r="K26" s="83"/>
      <c r="L26" s="26">
        <f>SUM(G26:K26)</f>
        <v>0</v>
      </c>
    </row>
    <row r="27" spans="1:12" ht="20.25" hidden="1">
      <c r="A27" s="36">
        <f>Команды!A27</f>
        <v>13</v>
      </c>
      <c r="B27" s="16">
        <f>Команды!B27</f>
        <v>0</v>
      </c>
      <c r="C27" s="17" t="str">
        <f>Команды!C27</f>
        <v>Україна</v>
      </c>
      <c r="D27" s="15">
        <f>Команды!D27</f>
        <v>1</v>
      </c>
      <c r="E27" s="15"/>
      <c r="F27" s="15">
        <f>Команды!F27</f>
        <v>0</v>
      </c>
      <c r="G27" s="83"/>
      <c r="H27" s="83"/>
      <c r="I27" s="83"/>
      <c r="J27" s="83"/>
      <c r="K27" s="83"/>
      <c r="L27" s="26">
        <f>SUM(G27:K27)</f>
        <v>0</v>
      </c>
    </row>
    <row r="28" spans="1:12" ht="20.25" hidden="1">
      <c r="A28" s="36">
        <f>Команды!A28</f>
        <v>14</v>
      </c>
      <c r="B28" s="16">
        <f>Команды!B28</f>
        <v>0</v>
      </c>
      <c r="C28" s="17" t="str">
        <f>Команды!C28</f>
        <v>Україна</v>
      </c>
      <c r="D28" s="15">
        <f>Команды!D28</f>
        <v>1</v>
      </c>
      <c r="E28" s="15"/>
      <c r="F28" s="15">
        <f>Команды!F28</f>
        <v>0</v>
      </c>
      <c r="G28" s="83"/>
      <c r="H28" s="83"/>
      <c r="I28" s="83"/>
      <c r="J28" s="83"/>
      <c r="K28" s="83"/>
      <c r="L28" s="26">
        <f>SUM(G28:K28)</f>
        <v>0</v>
      </c>
    </row>
    <row r="30" spans="2:6" s="5" customFormat="1" ht="16.5" customHeight="1">
      <c r="B30" s="6" t="s">
        <v>16</v>
      </c>
      <c r="D30" s="11"/>
      <c r="F30" s="11" t="str">
        <f>Судьи!C6</f>
        <v>Васильєв О.Ю. ВП «ФСТ Харківської області»</v>
      </c>
    </row>
  </sheetData>
  <sheetProtection/>
  <mergeCells count="26">
    <mergeCell ref="A14:L14"/>
    <mergeCell ref="D10:E10"/>
    <mergeCell ref="D11:D13"/>
    <mergeCell ref="E11:E13"/>
    <mergeCell ref="G10:L11"/>
    <mergeCell ref="H12:H13"/>
    <mergeCell ref="J12:J13"/>
    <mergeCell ref="B10:B13"/>
    <mergeCell ref="L12:L13"/>
    <mergeCell ref="A9:F9"/>
    <mergeCell ref="A8:B8"/>
    <mergeCell ref="C8:F8"/>
    <mergeCell ref="K12:K13"/>
    <mergeCell ref="C10:C13"/>
    <mergeCell ref="I12:I13"/>
    <mergeCell ref="F10:F13"/>
    <mergeCell ref="G12:G13"/>
    <mergeCell ref="A10:A13"/>
    <mergeCell ref="A6:B6"/>
    <mergeCell ref="A7:B7"/>
    <mergeCell ref="C6:F6"/>
    <mergeCell ref="A1:B4"/>
    <mergeCell ref="C1:F4"/>
    <mergeCell ref="A5:B5"/>
    <mergeCell ref="C5:F5"/>
    <mergeCell ref="C7:F7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="75" zoomScaleNormal="75" zoomScalePageLayoutView="0" workbookViewId="0" topLeftCell="A1">
      <selection activeCell="B10" sqref="B10:B13"/>
    </sheetView>
  </sheetViews>
  <sheetFormatPr defaultColWidth="9.00390625" defaultRowHeight="12.75"/>
  <cols>
    <col min="1" max="1" width="3.75390625" style="0" customWidth="1"/>
    <col min="2" max="2" width="45.125" style="0" bestFit="1" customWidth="1"/>
    <col min="3" max="3" width="28.75390625" style="0" customWidth="1"/>
    <col min="4" max="4" width="9.25390625" style="0" customWidth="1"/>
    <col min="5" max="5" width="7.125" style="0" customWidth="1"/>
    <col min="6" max="6" width="26.00390625" style="0" customWidth="1"/>
    <col min="7" max="11" width="8.75390625" style="0" customWidth="1"/>
    <col min="12" max="12" width="10.25390625" style="0" customWidth="1"/>
    <col min="13" max="16384" width="9.125" style="1" customWidth="1"/>
  </cols>
  <sheetData>
    <row r="1" spans="1:12" ht="12.75" customHeight="1">
      <c r="A1" s="104" t="s">
        <v>0</v>
      </c>
      <c r="B1" s="104"/>
      <c r="C1" s="139" t="str">
        <f>Команды!C1</f>
        <v>Федерація спортивного туризму України</v>
      </c>
      <c r="D1" s="139"/>
      <c r="E1" s="140"/>
      <c r="F1" s="140"/>
      <c r="G1" s="59"/>
      <c r="H1" s="60"/>
      <c r="I1" s="60"/>
      <c r="J1" s="60"/>
      <c r="K1" s="60"/>
      <c r="L1" s="61"/>
    </row>
    <row r="2" spans="1:12" ht="12.75" customHeight="1">
      <c r="A2" s="104"/>
      <c r="B2" s="104"/>
      <c r="C2" s="140"/>
      <c r="D2" s="140"/>
      <c r="E2" s="140"/>
      <c r="F2" s="140"/>
      <c r="G2" s="62"/>
      <c r="H2" s="1"/>
      <c r="I2" s="1"/>
      <c r="J2" s="1"/>
      <c r="K2" s="1"/>
      <c r="L2" s="63"/>
    </row>
    <row r="3" spans="1:12" ht="12.75" customHeight="1">
      <c r="A3" s="104"/>
      <c r="B3" s="104"/>
      <c r="C3" s="140"/>
      <c r="D3" s="140"/>
      <c r="E3" s="140"/>
      <c r="F3" s="140"/>
      <c r="G3" s="62"/>
      <c r="H3" s="1"/>
      <c r="I3" s="1"/>
      <c r="J3" s="1"/>
      <c r="K3" s="1"/>
      <c r="L3" s="63"/>
    </row>
    <row r="4" spans="1:12" ht="12.75" customHeight="1">
      <c r="A4" s="104"/>
      <c r="B4" s="104"/>
      <c r="C4" s="140"/>
      <c r="D4" s="140"/>
      <c r="E4" s="140"/>
      <c r="F4" s="140"/>
      <c r="G4" s="62"/>
      <c r="H4" s="1"/>
      <c r="I4" s="1"/>
      <c r="J4" s="1"/>
      <c r="K4" s="1"/>
      <c r="L4" s="63"/>
    </row>
    <row r="5" spans="1:12" ht="15.75">
      <c r="A5" s="103" t="str">
        <f>Команды!A5</f>
        <v>Ранг соревнований</v>
      </c>
      <c r="B5" s="103"/>
      <c r="C5" s="103" t="str">
        <f>Команды!C5</f>
        <v>Всеукраїнські змагання зі спортивних походів 2016 (вело, 1-3 к.с.)</v>
      </c>
      <c r="D5" s="103"/>
      <c r="E5" s="103"/>
      <c r="F5" s="103"/>
      <c r="G5" s="62"/>
      <c r="H5" s="1"/>
      <c r="I5" s="1"/>
      <c r="J5" s="1"/>
      <c r="K5" s="1"/>
      <c r="L5" s="63"/>
    </row>
    <row r="6" spans="1:12" ht="16.5" customHeight="1">
      <c r="A6" s="103" t="str">
        <f>Команды!A6</f>
        <v>Вид программы</v>
      </c>
      <c r="B6" s="103"/>
      <c r="C6" s="133" t="str">
        <f>Команды!C6</f>
        <v>Спортивные маршруты 1к.с.</v>
      </c>
      <c r="D6" s="133"/>
      <c r="E6" s="133"/>
      <c r="F6" s="133"/>
      <c r="G6" s="62"/>
      <c r="H6" s="1"/>
      <c r="I6" s="1"/>
      <c r="J6" s="1"/>
      <c r="K6" s="1"/>
      <c r="L6" s="63"/>
    </row>
    <row r="7" spans="1:12" ht="15.75">
      <c r="A7" s="103" t="str">
        <f>Команды!A7</f>
        <v>Дисциплина</v>
      </c>
      <c r="B7" s="103"/>
      <c r="C7" s="103" t="str">
        <f>Команды!C7</f>
        <v>Маршрут велосипедный</v>
      </c>
      <c r="D7" s="103"/>
      <c r="E7" s="103"/>
      <c r="F7" s="103"/>
      <c r="G7" s="62"/>
      <c r="H7" s="1"/>
      <c r="I7" s="1"/>
      <c r="J7" s="1"/>
      <c r="K7" s="1"/>
      <c r="L7" s="63"/>
    </row>
    <row r="8" spans="1:12" ht="15.75">
      <c r="A8" s="103" t="str">
        <f>Команды!A8</f>
        <v>ПОКАЗАТЕЛЬ</v>
      </c>
      <c r="B8" s="103"/>
      <c r="C8" s="103" t="str">
        <f>Команды!C8</f>
        <v>Сложность/Безопасность/Полезность/Новизна/Интегральная</v>
      </c>
      <c r="D8" s="103"/>
      <c r="E8" s="103"/>
      <c r="F8" s="103"/>
      <c r="G8" s="62"/>
      <c r="H8" s="1"/>
      <c r="I8" s="1"/>
      <c r="J8" s="1"/>
      <c r="K8" s="1"/>
      <c r="L8" s="64"/>
    </row>
    <row r="9" spans="1:12" ht="21" customHeight="1">
      <c r="A9" s="98" t="str">
        <f>Команды!A9</f>
        <v>ПРЕДВАРИТЕЛЬНЫЙ ПРОТОКОЛ</v>
      </c>
      <c r="B9" s="98"/>
      <c r="C9" s="98"/>
      <c r="D9" s="98"/>
      <c r="E9" s="98"/>
      <c r="F9" s="98"/>
      <c r="G9" s="65"/>
      <c r="H9" s="66"/>
      <c r="I9" s="66"/>
      <c r="J9" s="66"/>
      <c r="K9" s="66"/>
      <c r="L9" s="67"/>
    </row>
    <row r="10" spans="1:12" ht="15" customHeight="1">
      <c r="A10" s="101" t="str">
        <f>Команды!A10</f>
        <v>№</v>
      </c>
      <c r="B10" s="101" t="str">
        <f>Команды!B10</f>
        <v>Руководитель
(Ф.И.О., регион) </v>
      </c>
      <c r="C10" s="101" t="str">
        <f>Команды!C10</f>
        <v>Маршрут</v>
      </c>
      <c r="D10" s="100" t="str">
        <f>Команды!D10</f>
        <v>КС </v>
      </c>
      <c r="E10" s="100"/>
      <c r="F10" s="100" t="str">
        <f>Команды!F10</f>
        <v>Сроки</v>
      </c>
      <c r="G10" s="118" t="str">
        <f>Судьи!B7</f>
        <v>Желтоноженко Андрій Петрович</v>
      </c>
      <c r="H10" s="118"/>
      <c r="I10" s="118"/>
      <c r="J10" s="118"/>
      <c r="K10" s="118"/>
      <c r="L10" s="118"/>
    </row>
    <row r="11" spans="1:12" s="44" customFormat="1" ht="38.25" customHeight="1">
      <c r="A11" s="101"/>
      <c r="B11" s="101"/>
      <c r="C11" s="101"/>
      <c r="D11" s="102" t="str">
        <f>Команды!D11</f>
        <v>заявл.</v>
      </c>
      <c r="E11" s="134" t="str">
        <f>Команды!E11</f>
        <v>факт.</v>
      </c>
      <c r="F11" s="100"/>
      <c r="G11" s="118"/>
      <c r="H11" s="118"/>
      <c r="I11" s="118"/>
      <c r="J11" s="118"/>
      <c r="K11" s="118"/>
      <c r="L11" s="118"/>
    </row>
    <row r="12" spans="1:12" s="44" customFormat="1" ht="13.5" customHeight="1">
      <c r="A12" s="101"/>
      <c r="B12" s="101"/>
      <c r="C12" s="101"/>
      <c r="D12" s="102"/>
      <c r="E12" s="134"/>
      <c r="F12" s="100"/>
      <c r="G12" s="100" t="s">
        <v>15</v>
      </c>
      <c r="H12" s="100" t="s">
        <v>12</v>
      </c>
      <c r="I12" s="100" t="s">
        <v>59</v>
      </c>
      <c r="J12" s="100" t="s">
        <v>13</v>
      </c>
      <c r="K12" s="100" t="s">
        <v>60</v>
      </c>
      <c r="L12" s="138" t="s">
        <v>9</v>
      </c>
    </row>
    <row r="13" spans="1:12" s="43" customFormat="1" ht="39" customHeight="1">
      <c r="A13" s="101"/>
      <c r="B13" s="101"/>
      <c r="C13" s="101"/>
      <c r="D13" s="102"/>
      <c r="E13" s="134"/>
      <c r="F13" s="100"/>
      <c r="G13" s="100"/>
      <c r="H13" s="100"/>
      <c r="I13" s="100"/>
      <c r="J13" s="100"/>
      <c r="K13" s="100"/>
      <c r="L13" s="138"/>
    </row>
    <row r="14" spans="1:12" s="43" customFormat="1" ht="21.75" customHeight="1">
      <c r="A14" s="135" t="str">
        <f>Команды!C14</f>
        <v>Маршруты 1 к.с.</v>
      </c>
      <c r="B14" s="136"/>
      <c r="C14" s="136" t="str">
        <f>Команды!C14</f>
        <v>Маршруты 1 к.с.</v>
      </c>
      <c r="D14" s="136"/>
      <c r="E14" s="136"/>
      <c r="F14" s="136"/>
      <c r="G14" s="136"/>
      <c r="H14" s="136"/>
      <c r="I14" s="136"/>
      <c r="J14" s="136"/>
      <c r="K14" s="136"/>
      <c r="L14" s="137"/>
    </row>
    <row r="15" spans="1:12" ht="20.25">
      <c r="A15" s="36">
        <f>Команды!A15</f>
        <v>1</v>
      </c>
      <c r="B15" s="16" t="str">
        <f>Команды!B15</f>
        <v>Нечепоренко А.С. Харківська обл.</v>
      </c>
      <c r="C15" s="17" t="str">
        <f>Команды!C15</f>
        <v>Україна</v>
      </c>
      <c r="D15" s="15">
        <f>Команды!D15</f>
        <v>1</v>
      </c>
      <c r="E15" s="15"/>
      <c r="F15" s="15">
        <f>Команды!F15</f>
        <v>2016</v>
      </c>
      <c r="G15" s="27">
        <v>3</v>
      </c>
      <c r="H15" s="27">
        <v>1</v>
      </c>
      <c r="I15" s="27">
        <v>3</v>
      </c>
      <c r="J15" s="27">
        <v>0</v>
      </c>
      <c r="K15" s="27">
        <v>1.5</v>
      </c>
      <c r="L15" s="26">
        <f aca="true" t="shared" si="0" ref="L15:L20">SUM(G15,H15,I15:K15)</f>
        <v>8.5</v>
      </c>
    </row>
    <row r="16" spans="1:12" ht="20.25">
      <c r="A16" s="36">
        <f>Команды!A16</f>
        <v>2</v>
      </c>
      <c r="B16" s="16" t="str">
        <f>Команды!B16</f>
        <v>Тянькіна О.П. Одеська обл.</v>
      </c>
      <c r="C16" s="17" t="str">
        <f>Команды!C16</f>
        <v>Україна</v>
      </c>
      <c r="D16" s="15">
        <f>Команды!D16</f>
        <v>1</v>
      </c>
      <c r="E16" s="15"/>
      <c r="F16" s="15">
        <f>Команды!F16</f>
        <v>2016</v>
      </c>
      <c r="G16" s="27">
        <v>4</v>
      </c>
      <c r="H16" s="27">
        <v>2</v>
      </c>
      <c r="I16" s="27">
        <v>3</v>
      </c>
      <c r="J16" s="27">
        <v>0.5</v>
      </c>
      <c r="K16" s="27">
        <v>2.5</v>
      </c>
      <c r="L16" s="26">
        <f t="shared" si="0"/>
        <v>12</v>
      </c>
    </row>
    <row r="17" spans="1:12" ht="20.25">
      <c r="A17" s="36">
        <f>Команды!A17</f>
        <v>3</v>
      </c>
      <c r="B17" s="16" t="str">
        <f>Команды!B17</f>
        <v>Савчук Н.П. Одеська обл.</v>
      </c>
      <c r="C17" s="17" t="str">
        <f>Команды!C17</f>
        <v>Молдова</v>
      </c>
      <c r="D17" s="15">
        <f>Команды!D17</f>
        <v>1</v>
      </c>
      <c r="E17" s="15"/>
      <c r="F17" s="15">
        <f>Команды!F17</f>
        <v>2016</v>
      </c>
      <c r="G17" s="27">
        <v>2</v>
      </c>
      <c r="H17" s="27">
        <v>0</v>
      </c>
      <c r="I17" s="27">
        <v>2</v>
      </c>
      <c r="J17" s="27">
        <v>0.5</v>
      </c>
      <c r="K17" s="27">
        <v>0</v>
      </c>
      <c r="L17" s="26">
        <f t="shared" si="0"/>
        <v>4.5</v>
      </c>
    </row>
    <row r="18" spans="1:12" s="43" customFormat="1" ht="20.25">
      <c r="A18" s="36">
        <f>Команды!A18</f>
        <v>4</v>
      </c>
      <c r="B18" s="16" t="str">
        <f>Команды!B18</f>
        <v>Носко М.А. Харківська обл.</v>
      </c>
      <c r="C18" s="17" t="str">
        <f>Команды!C18</f>
        <v>Україна</v>
      </c>
      <c r="D18" s="15">
        <f>Команды!D18</f>
        <v>1</v>
      </c>
      <c r="E18" s="15"/>
      <c r="F18" s="15">
        <f>Команды!F18</f>
        <v>2016</v>
      </c>
      <c r="G18" s="27">
        <v>1</v>
      </c>
      <c r="H18" s="27">
        <v>2</v>
      </c>
      <c r="I18" s="27">
        <v>1</v>
      </c>
      <c r="J18" s="27">
        <v>0</v>
      </c>
      <c r="K18" s="27">
        <v>0</v>
      </c>
      <c r="L18" s="26">
        <f t="shared" si="0"/>
        <v>4</v>
      </c>
    </row>
    <row r="19" spans="1:12" s="43" customFormat="1" ht="20.25">
      <c r="A19" s="36">
        <f>Команды!A19</f>
        <v>5</v>
      </c>
      <c r="B19" s="16" t="str">
        <f>Команды!B19</f>
        <v>Літвінов І.В. Харківська обл.</v>
      </c>
      <c r="C19" s="17" t="str">
        <f>Команды!C19</f>
        <v>Україна</v>
      </c>
      <c r="D19" s="15">
        <f>Команды!D19</f>
        <v>1</v>
      </c>
      <c r="E19" s="15"/>
      <c r="F19" s="15">
        <f>Команды!F19</f>
        <v>2016</v>
      </c>
      <c r="G19" s="27">
        <v>0</v>
      </c>
      <c r="H19" s="27">
        <v>2</v>
      </c>
      <c r="I19" s="27">
        <v>3</v>
      </c>
      <c r="J19" s="27">
        <v>0.5</v>
      </c>
      <c r="K19" s="27">
        <v>-2</v>
      </c>
      <c r="L19" s="26">
        <f t="shared" si="0"/>
        <v>3.5</v>
      </c>
    </row>
    <row r="20" spans="1:12" s="43" customFormat="1" ht="20.25">
      <c r="A20" s="36">
        <f>Команды!A20</f>
        <v>6</v>
      </c>
      <c r="B20" s="16" t="str">
        <f>Команды!B20</f>
        <v>Некрасов С.А. Запорізька обл.</v>
      </c>
      <c r="C20" s="17" t="str">
        <f>Команды!C20</f>
        <v>Україна</v>
      </c>
      <c r="D20" s="15">
        <f>Команды!D20</f>
        <v>1</v>
      </c>
      <c r="E20" s="15"/>
      <c r="F20" s="15">
        <f>Команды!F20</f>
        <v>2016</v>
      </c>
      <c r="G20" s="27">
        <v>0</v>
      </c>
      <c r="H20" s="27">
        <v>2</v>
      </c>
      <c r="I20" s="27">
        <v>2</v>
      </c>
      <c r="J20" s="27">
        <v>0</v>
      </c>
      <c r="K20" s="27">
        <v>-1</v>
      </c>
      <c r="L20" s="26">
        <f t="shared" si="0"/>
        <v>3</v>
      </c>
    </row>
    <row r="21" spans="1:12" ht="20.25">
      <c r="A21" s="36">
        <f>Команды!A21</f>
        <v>7</v>
      </c>
      <c r="B21" s="16" t="str">
        <f>Команды!B21</f>
        <v>Полевий Ю.Б. Хмельницька обл.</v>
      </c>
      <c r="C21" s="17" t="str">
        <f>Команды!C21</f>
        <v>Україна</v>
      </c>
      <c r="D21" s="15">
        <f>Команды!D21</f>
        <v>1</v>
      </c>
      <c r="E21" s="15"/>
      <c r="F21" s="15">
        <f>Команды!F21</f>
        <v>2016</v>
      </c>
      <c r="G21" s="27">
        <v>1</v>
      </c>
      <c r="H21" s="27">
        <v>2</v>
      </c>
      <c r="I21" s="27">
        <v>3</v>
      </c>
      <c r="J21" s="27">
        <v>0.5</v>
      </c>
      <c r="K21" s="27">
        <v>0.5</v>
      </c>
      <c r="L21" s="26">
        <f aca="true" t="shared" si="1" ref="L21:L28">SUM(G21,H21,I21:K21)</f>
        <v>7</v>
      </c>
    </row>
    <row r="22" spans="1:12" ht="20.25">
      <c r="A22" s="36">
        <f>Команды!A22</f>
        <v>8</v>
      </c>
      <c r="B22" s="16" t="str">
        <f>Команды!B22</f>
        <v>Іванченко Я.І. Дніпропетровська обл.</v>
      </c>
      <c r="C22" s="17" t="str">
        <f>Команды!C22</f>
        <v>Україна</v>
      </c>
      <c r="D22" s="15">
        <f>Команды!D22</f>
        <v>1</v>
      </c>
      <c r="E22" s="15"/>
      <c r="F22" s="15">
        <f>Команды!F22</f>
        <v>2016</v>
      </c>
      <c r="G22" s="27">
        <v>0</v>
      </c>
      <c r="H22" s="27">
        <v>3</v>
      </c>
      <c r="I22" s="27">
        <v>2</v>
      </c>
      <c r="J22" s="27">
        <v>0</v>
      </c>
      <c r="K22" s="27">
        <v>0</v>
      </c>
      <c r="L22" s="26">
        <f t="shared" si="1"/>
        <v>5</v>
      </c>
    </row>
    <row r="23" spans="1:12" ht="20.25">
      <c r="A23" s="36">
        <f>Команды!A23</f>
        <v>9</v>
      </c>
      <c r="B23" s="16" t="str">
        <f>Команды!B23</f>
        <v>Бойко Н.М. Харківська обл.</v>
      </c>
      <c r="C23" s="17" t="str">
        <f>Команды!C23</f>
        <v>Україна</v>
      </c>
      <c r="D23" s="15">
        <f>Команды!D23</f>
        <v>1</v>
      </c>
      <c r="E23" s="15"/>
      <c r="F23" s="15">
        <f>Команды!F23</f>
        <v>2016</v>
      </c>
      <c r="G23" s="27">
        <v>3.5</v>
      </c>
      <c r="H23" s="27">
        <v>2.5</v>
      </c>
      <c r="I23" s="27">
        <v>3</v>
      </c>
      <c r="J23" s="27">
        <v>0.5</v>
      </c>
      <c r="K23" s="27">
        <v>2</v>
      </c>
      <c r="L23" s="26">
        <f t="shared" si="1"/>
        <v>11.5</v>
      </c>
    </row>
    <row r="24" spans="1:12" ht="20.25">
      <c r="A24" s="36">
        <f>Команды!A24</f>
        <v>10</v>
      </c>
      <c r="B24" s="16" t="str">
        <f>Команды!B24</f>
        <v>Степанов О.І. Луганська обл.</v>
      </c>
      <c r="C24" s="17" t="str">
        <f>Команды!C24</f>
        <v>Україна</v>
      </c>
      <c r="D24" s="15">
        <f>Команды!D24</f>
        <v>1</v>
      </c>
      <c r="E24" s="15"/>
      <c r="F24" s="15">
        <f>Команды!F24</f>
        <v>2016</v>
      </c>
      <c r="G24" s="27">
        <v>3</v>
      </c>
      <c r="H24" s="27">
        <v>3</v>
      </c>
      <c r="I24" s="27">
        <v>2.5</v>
      </c>
      <c r="J24" s="27">
        <v>0.5</v>
      </c>
      <c r="K24" s="27">
        <v>2</v>
      </c>
      <c r="L24" s="26">
        <f t="shared" si="1"/>
        <v>11</v>
      </c>
    </row>
    <row r="25" spans="1:12" ht="20.25" hidden="1">
      <c r="A25" s="36">
        <f>Команды!A25</f>
        <v>11</v>
      </c>
      <c r="B25" s="16">
        <f>Команды!B25</f>
        <v>0</v>
      </c>
      <c r="C25" s="17" t="str">
        <f>Команды!C25</f>
        <v>Україна</v>
      </c>
      <c r="D25" s="15">
        <f>Команды!D25</f>
        <v>1</v>
      </c>
      <c r="E25" s="15"/>
      <c r="F25" s="15">
        <f>Команды!F25</f>
        <v>0</v>
      </c>
      <c r="G25" s="27"/>
      <c r="H25" s="27"/>
      <c r="I25" s="27"/>
      <c r="J25" s="27"/>
      <c r="K25" s="27"/>
      <c r="L25" s="26">
        <f t="shared" si="1"/>
        <v>0</v>
      </c>
    </row>
    <row r="26" spans="1:12" ht="20.25" hidden="1">
      <c r="A26" s="36">
        <f>Команды!A26</f>
        <v>12</v>
      </c>
      <c r="B26" s="16">
        <f>Команды!B26</f>
        <v>0</v>
      </c>
      <c r="C26" s="17" t="str">
        <f>Команды!C26</f>
        <v>Україна</v>
      </c>
      <c r="D26" s="15">
        <f>Команды!D26</f>
        <v>1</v>
      </c>
      <c r="E26" s="15"/>
      <c r="F26" s="15">
        <f>Команды!F26</f>
        <v>0</v>
      </c>
      <c r="G26" s="27"/>
      <c r="H26" s="27"/>
      <c r="I26" s="27"/>
      <c r="J26" s="27"/>
      <c r="K26" s="27"/>
      <c r="L26" s="26">
        <f t="shared" si="1"/>
        <v>0</v>
      </c>
    </row>
    <row r="27" spans="1:12" ht="20.25" hidden="1">
      <c r="A27" s="36">
        <f>Команды!A27</f>
        <v>13</v>
      </c>
      <c r="B27" s="16">
        <f>Команды!B27</f>
        <v>0</v>
      </c>
      <c r="C27" s="17" t="str">
        <f>Команды!C27</f>
        <v>Україна</v>
      </c>
      <c r="D27" s="15">
        <f>Команды!D27</f>
        <v>1</v>
      </c>
      <c r="E27" s="15"/>
      <c r="F27" s="15">
        <f>Команды!F27</f>
        <v>0</v>
      </c>
      <c r="G27" s="27"/>
      <c r="H27" s="27"/>
      <c r="I27" s="27"/>
      <c r="J27" s="27"/>
      <c r="K27" s="27"/>
      <c r="L27" s="26">
        <f t="shared" si="1"/>
        <v>0</v>
      </c>
    </row>
    <row r="28" spans="1:12" ht="20.25" hidden="1">
      <c r="A28" s="36">
        <f>Команды!A28</f>
        <v>14</v>
      </c>
      <c r="B28" s="16">
        <f>Команды!B28</f>
        <v>0</v>
      </c>
      <c r="C28" s="17" t="str">
        <f>Команды!C28</f>
        <v>Україна</v>
      </c>
      <c r="D28" s="15">
        <f>Команды!D28</f>
        <v>1</v>
      </c>
      <c r="E28" s="15"/>
      <c r="F28" s="15">
        <f>Команды!F28</f>
        <v>0</v>
      </c>
      <c r="G28" s="27"/>
      <c r="H28" s="27"/>
      <c r="I28" s="27"/>
      <c r="J28" s="83"/>
      <c r="K28" s="27"/>
      <c r="L28" s="26">
        <f t="shared" si="1"/>
        <v>0</v>
      </c>
    </row>
    <row r="30" spans="2:6" s="5" customFormat="1" ht="16.5" customHeight="1">
      <c r="B30" s="6" t="s">
        <v>16</v>
      </c>
      <c r="D30" s="11"/>
      <c r="F30" s="11" t="str">
        <f>Судьи!C7</f>
        <v>Желтоноженко А.П. ВП «ФСТ Харківської області»</v>
      </c>
    </row>
  </sheetData>
  <sheetProtection/>
  <mergeCells count="26">
    <mergeCell ref="E11:E13"/>
    <mergeCell ref="A10:A13"/>
    <mergeCell ref="A1:B4"/>
    <mergeCell ref="C1:F4"/>
    <mergeCell ref="A5:B5"/>
    <mergeCell ref="C5:F5"/>
    <mergeCell ref="A14:L14"/>
    <mergeCell ref="C6:F6"/>
    <mergeCell ref="C7:F7"/>
    <mergeCell ref="A6:B6"/>
    <mergeCell ref="A7:B7"/>
    <mergeCell ref="G10:L11"/>
    <mergeCell ref="H12:H13"/>
    <mergeCell ref="J12:J13"/>
    <mergeCell ref="K12:K13"/>
    <mergeCell ref="L12:L13"/>
    <mergeCell ref="G12:G13"/>
    <mergeCell ref="I12:I13"/>
    <mergeCell ref="C10:C13"/>
    <mergeCell ref="A8:B8"/>
    <mergeCell ref="C8:F8"/>
    <mergeCell ref="A9:F9"/>
    <mergeCell ref="F10:F13"/>
    <mergeCell ref="B10:B13"/>
    <mergeCell ref="D10:E10"/>
    <mergeCell ref="D11:D13"/>
  </mergeCells>
  <printOptions/>
  <pageMargins left="0.75" right="0.75" top="1" bottom="1" header="0.5" footer="0.5"/>
  <pageSetup fitToHeight="1" fitToWidth="1" horizontalDpi="600" verticalDpi="600" orientation="portrait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zoomScale="75" zoomScaleNormal="75" zoomScalePageLayoutView="0" workbookViewId="0" topLeftCell="A1">
      <selection activeCell="B10" sqref="B10:B13"/>
    </sheetView>
  </sheetViews>
  <sheetFormatPr defaultColWidth="9.00390625" defaultRowHeight="12.75"/>
  <cols>
    <col min="1" max="1" width="3.75390625" style="0" customWidth="1"/>
    <col min="2" max="2" width="45.125" style="0" bestFit="1" customWidth="1"/>
    <col min="3" max="3" width="28.75390625" style="0" customWidth="1"/>
    <col min="4" max="4" width="9.25390625" style="0" customWidth="1"/>
    <col min="5" max="5" width="7.125" style="0" customWidth="1"/>
    <col min="6" max="6" width="26.00390625" style="0" customWidth="1"/>
    <col min="7" max="11" width="8.75390625" style="0" customWidth="1"/>
    <col min="12" max="12" width="10.25390625" style="0" customWidth="1"/>
    <col min="13" max="16384" width="9.125" style="1" customWidth="1"/>
  </cols>
  <sheetData>
    <row r="1" spans="1:12" ht="12.75" customHeight="1">
      <c r="A1" s="104" t="s">
        <v>0</v>
      </c>
      <c r="B1" s="104"/>
      <c r="C1" s="139" t="str">
        <f>Команды!C1</f>
        <v>Федерація спортивного туризму України</v>
      </c>
      <c r="D1" s="139"/>
      <c r="E1" s="140"/>
      <c r="F1" s="140"/>
      <c r="G1" s="59"/>
      <c r="H1" s="60"/>
      <c r="I1" s="60"/>
      <c r="J1" s="60"/>
      <c r="K1" s="60"/>
      <c r="L1" s="61"/>
    </row>
    <row r="2" spans="1:12" ht="12.75" customHeight="1">
      <c r="A2" s="104"/>
      <c r="B2" s="104"/>
      <c r="C2" s="140"/>
      <c r="D2" s="140"/>
      <c r="E2" s="140"/>
      <c r="F2" s="140"/>
      <c r="G2" s="62"/>
      <c r="H2" s="1"/>
      <c r="I2" s="1"/>
      <c r="J2" s="1"/>
      <c r="K2" s="1"/>
      <c r="L2" s="63"/>
    </row>
    <row r="3" spans="1:12" ht="12.75" customHeight="1">
      <c r="A3" s="104"/>
      <c r="B3" s="104"/>
      <c r="C3" s="140"/>
      <c r="D3" s="140"/>
      <c r="E3" s="140"/>
      <c r="F3" s="140"/>
      <c r="G3" s="62"/>
      <c r="H3" s="1"/>
      <c r="I3" s="1"/>
      <c r="J3" s="1"/>
      <c r="K3" s="1"/>
      <c r="L3" s="63"/>
    </row>
    <row r="4" spans="1:12" ht="12.75" customHeight="1">
      <c r="A4" s="104"/>
      <c r="B4" s="104"/>
      <c r="C4" s="140"/>
      <c r="D4" s="140"/>
      <c r="E4" s="140"/>
      <c r="F4" s="140"/>
      <c r="G4" s="62"/>
      <c r="H4" s="1"/>
      <c r="I4" s="1"/>
      <c r="J4" s="1"/>
      <c r="K4" s="1"/>
      <c r="L4" s="63"/>
    </row>
    <row r="5" spans="1:12" ht="15.75">
      <c r="A5" s="103" t="str">
        <f>Команды!A5</f>
        <v>Ранг соревнований</v>
      </c>
      <c r="B5" s="103"/>
      <c r="C5" s="103" t="str">
        <f>Команды!C5</f>
        <v>Всеукраїнські змагання зі спортивних походів 2016 (вело, 1-3 к.с.)</v>
      </c>
      <c r="D5" s="103"/>
      <c r="E5" s="103"/>
      <c r="F5" s="103"/>
      <c r="G5" s="62"/>
      <c r="H5" s="1"/>
      <c r="I5" s="1"/>
      <c r="J5" s="1"/>
      <c r="K5" s="1"/>
      <c r="L5" s="63"/>
    </row>
    <row r="6" spans="1:12" ht="16.5" customHeight="1">
      <c r="A6" s="103" t="str">
        <f>Команды!A6</f>
        <v>Вид программы</v>
      </c>
      <c r="B6" s="103"/>
      <c r="C6" s="133" t="str">
        <f>Команды!C6</f>
        <v>Спортивные маршруты 1к.с.</v>
      </c>
      <c r="D6" s="133"/>
      <c r="E6" s="133"/>
      <c r="F6" s="133"/>
      <c r="G6" s="62"/>
      <c r="H6" s="1"/>
      <c r="I6" s="1"/>
      <c r="J6" s="1"/>
      <c r="K6" s="1"/>
      <c r="L6" s="63"/>
    </row>
    <row r="7" spans="1:12" ht="15.75">
      <c r="A7" s="103" t="str">
        <f>Команды!A7</f>
        <v>Дисциплина</v>
      </c>
      <c r="B7" s="103"/>
      <c r="C7" s="103" t="str">
        <f>Команды!C7</f>
        <v>Маршрут велосипедный</v>
      </c>
      <c r="D7" s="103"/>
      <c r="E7" s="103"/>
      <c r="F7" s="103"/>
      <c r="G7" s="62"/>
      <c r="H7" s="1"/>
      <c r="I7" s="1"/>
      <c r="J7" s="1"/>
      <c r="K7" s="1"/>
      <c r="L7" s="63"/>
    </row>
    <row r="8" spans="1:12" ht="15.75">
      <c r="A8" s="103" t="str">
        <f>Команды!A8</f>
        <v>ПОКАЗАТЕЛЬ</v>
      </c>
      <c r="B8" s="103"/>
      <c r="C8" s="103" t="str">
        <f>Команды!C8</f>
        <v>Сложность/Безопасность/Полезность/Новизна/Интегральная</v>
      </c>
      <c r="D8" s="103"/>
      <c r="E8" s="103"/>
      <c r="F8" s="103"/>
      <c r="G8" s="62"/>
      <c r="H8" s="1"/>
      <c r="I8" s="1"/>
      <c r="J8" s="1"/>
      <c r="K8" s="1"/>
      <c r="L8" s="64"/>
    </row>
    <row r="9" spans="1:12" ht="21" customHeight="1">
      <c r="A9" s="98" t="str">
        <f>Команды!A9</f>
        <v>ПРЕДВАРИТЕЛЬНЫЙ ПРОТОКОЛ</v>
      </c>
      <c r="B9" s="98"/>
      <c r="C9" s="98"/>
      <c r="D9" s="98"/>
      <c r="E9" s="98"/>
      <c r="F9" s="98"/>
      <c r="G9" s="65"/>
      <c r="H9" s="66"/>
      <c r="I9" s="66"/>
      <c r="J9" s="66"/>
      <c r="K9" s="66"/>
      <c r="L9" s="67"/>
    </row>
    <row r="10" spans="1:12" ht="15" customHeight="1">
      <c r="A10" s="101" t="str">
        <f>Команды!A10</f>
        <v>№</v>
      </c>
      <c r="B10" s="101" t="str">
        <f>Команды!B10</f>
        <v>Руководитель
(Ф.И.О., регион) </v>
      </c>
      <c r="C10" s="101" t="str">
        <f>Команды!C10</f>
        <v>Маршрут</v>
      </c>
      <c r="D10" s="100" t="str">
        <f>Команды!D10</f>
        <v>КС </v>
      </c>
      <c r="E10" s="100"/>
      <c r="F10" s="100" t="str">
        <f>Команды!F10</f>
        <v>Сроки</v>
      </c>
      <c r="G10" s="118" t="str">
        <f>Судьи!B8</f>
        <v>Корчагін Валерій Володимирович</v>
      </c>
      <c r="H10" s="118"/>
      <c r="I10" s="118"/>
      <c r="J10" s="118"/>
      <c r="K10" s="118"/>
      <c r="L10" s="118"/>
    </row>
    <row r="11" spans="1:12" s="44" customFormat="1" ht="38.25" customHeight="1">
      <c r="A11" s="101"/>
      <c r="B11" s="101"/>
      <c r="C11" s="101"/>
      <c r="D11" s="102" t="str">
        <f>Команды!D11</f>
        <v>заявл.</v>
      </c>
      <c r="E11" s="134" t="str">
        <f>Команды!E11</f>
        <v>факт.</v>
      </c>
      <c r="F11" s="100"/>
      <c r="G11" s="118"/>
      <c r="H11" s="118"/>
      <c r="I11" s="118"/>
      <c r="J11" s="118"/>
      <c r="K11" s="118"/>
      <c r="L11" s="118"/>
    </row>
    <row r="12" spans="1:12" s="44" customFormat="1" ht="13.5" customHeight="1">
      <c r="A12" s="101"/>
      <c r="B12" s="101"/>
      <c r="C12" s="101"/>
      <c r="D12" s="102"/>
      <c r="E12" s="134"/>
      <c r="F12" s="100"/>
      <c r="G12" s="100" t="s">
        <v>15</v>
      </c>
      <c r="H12" s="100" t="s">
        <v>12</v>
      </c>
      <c r="I12" s="100" t="s">
        <v>59</v>
      </c>
      <c r="J12" s="100" t="s">
        <v>13</v>
      </c>
      <c r="K12" s="100" t="s">
        <v>60</v>
      </c>
      <c r="L12" s="138" t="s">
        <v>9</v>
      </c>
    </row>
    <row r="13" spans="1:12" s="43" customFormat="1" ht="39" customHeight="1">
      <c r="A13" s="101"/>
      <c r="B13" s="101"/>
      <c r="C13" s="101"/>
      <c r="D13" s="102"/>
      <c r="E13" s="134"/>
      <c r="F13" s="100"/>
      <c r="G13" s="100"/>
      <c r="H13" s="100"/>
      <c r="I13" s="100"/>
      <c r="J13" s="100"/>
      <c r="K13" s="100"/>
      <c r="L13" s="138"/>
    </row>
    <row r="14" spans="1:12" s="43" customFormat="1" ht="21.75" customHeight="1">
      <c r="A14" s="135" t="str">
        <f>Команды!C14</f>
        <v>Маршруты 1 к.с.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7"/>
    </row>
    <row r="15" spans="1:12" ht="20.25">
      <c r="A15" s="36">
        <f>Команды!A15</f>
        <v>1</v>
      </c>
      <c r="B15" s="16" t="str">
        <f>Команды!B15</f>
        <v>Нечепоренко А.С. Харківська обл.</v>
      </c>
      <c r="C15" s="17" t="str">
        <f>Команды!C15</f>
        <v>Україна</v>
      </c>
      <c r="D15" s="15">
        <f>Команды!D15</f>
        <v>1</v>
      </c>
      <c r="E15" s="15"/>
      <c r="F15" s="15">
        <f>Команды!F15</f>
        <v>2016</v>
      </c>
      <c r="G15" s="90">
        <v>4</v>
      </c>
      <c r="H15" s="90">
        <v>4</v>
      </c>
      <c r="I15" s="90">
        <v>3</v>
      </c>
      <c r="J15" s="90">
        <v>4</v>
      </c>
      <c r="K15" s="90">
        <v>1</v>
      </c>
      <c r="L15" s="74">
        <f aca="true" t="shared" si="0" ref="L15:L20">SUM(G15:K15)</f>
        <v>16</v>
      </c>
    </row>
    <row r="16" spans="1:12" ht="20.25">
      <c r="A16" s="36">
        <f>Команды!A16</f>
        <v>2</v>
      </c>
      <c r="B16" s="16" t="str">
        <f>Команды!B16</f>
        <v>Тянькіна О.П. Одеська обл.</v>
      </c>
      <c r="C16" s="17" t="str">
        <f>Команды!C16</f>
        <v>Україна</v>
      </c>
      <c r="D16" s="15">
        <f>Команды!D16</f>
        <v>1</v>
      </c>
      <c r="E16" s="15"/>
      <c r="F16" s="15">
        <f>Команды!F16</f>
        <v>2016</v>
      </c>
      <c r="G16" s="90">
        <v>3</v>
      </c>
      <c r="H16" s="90">
        <v>5</v>
      </c>
      <c r="I16" s="90">
        <v>2</v>
      </c>
      <c r="J16" s="90">
        <v>1</v>
      </c>
      <c r="K16" s="90">
        <v>0</v>
      </c>
      <c r="L16" s="74">
        <f t="shared" si="0"/>
        <v>11</v>
      </c>
    </row>
    <row r="17" spans="1:12" ht="20.25">
      <c r="A17" s="36">
        <f>Команды!A17</f>
        <v>3</v>
      </c>
      <c r="B17" s="16" t="str">
        <f>Команды!B17</f>
        <v>Савчук Н.П. Одеська обл.</v>
      </c>
      <c r="C17" s="17" t="str">
        <f>Команды!C17</f>
        <v>Молдова</v>
      </c>
      <c r="D17" s="15">
        <f>Команды!D17</f>
        <v>1</v>
      </c>
      <c r="E17" s="15"/>
      <c r="F17" s="15">
        <f>Команды!F17</f>
        <v>2016</v>
      </c>
      <c r="G17" s="90">
        <v>3</v>
      </c>
      <c r="H17" s="90">
        <v>4</v>
      </c>
      <c r="I17" s="90">
        <v>3</v>
      </c>
      <c r="J17" s="90">
        <v>3</v>
      </c>
      <c r="K17" s="90">
        <v>0</v>
      </c>
      <c r="L17" s="74">
        <f t="shared" si="0"/>
        <v>13</v>
      </c>
    </row>
    <row r="18" spans="1:19" s="43" customFormat="1" ht="20.25">
      <c r="A18" s="36">
        <f>Команды!A18</f>
        <v>4</v>
      </c>
      <c r="B18" s="16" t="str">
        <f>Команды!B18</f>
        <v>Носко М.А. Харківська обл.</v>
      </c>
      <c r="C18" s="17" t="str">
        <f>Команды!C18</f>
        <v>Україна</v>
      </c>
      <c r="D18" s="15">
        <f>Команды!D18</f>
        <v>1</v>
      </c>
      <c r="E18" s="15"/>
      <c r="F18" s="15">
        <f>Команды!F18</f>
        <v>2016</v>
      </c>
      <c r="G18" s="90">
        <v>2</v>
      </c>
      <c r="H18" s="90">
        <v>5</v>
      </c>
      <c r="I18" s="90">
        <v>1</v>
      </c>
      <c r="J18" s="90">
        <v>2</v>
      </c>
      <c r="K18" s="90">
        <v>0</v>
      </c>
      <c r="L18" s="74">
        <f t="shared" si="0"/>
        <v>10</v>
      </c>
      <c r="S18" s="1"/>
    </row>
    <row r="19" spans="1:19" s="43" customFormat="1" ht="20.25">
      <c r="A19" s="36">
        <f>Команды!A19</f>
        <v>5</v>
      </c>
      <c r="B19" s="16" t="str">
        <f>Команды!B19</f>
        <v>Літвінов І.В. Харківська обл.</v>
      </c>
      <c r="C19" s="17" t="str">
        <f>Команды!C19</f>
        <v>Україна</v>
      </c>
      <c r="D19" s="15">
        <f>Команды!D19</f>
        <v>1</v>
      </c>
      <c r="E19" s="15"/>
      <c r="F19" s="15">
        <f>Команды!F19</f>
        <v>2016</v>
      </c>
      <c r="G19" s="90">
        <v>3</v>
      </c>
      <c r="H19" s="90">
        <v>5</v>
      </c>
      <c r="I19" s="90">
        <v>2</v>
      </c>
      <c r="J19" s="90">
        <v>2</v>
      </c>
      <c r="K19" s="90">
        <v>0</v>
      </c>
      <c r="L19" s="74">
        <f t="shared" si="0"/>
        <v>12</v>
      </c>
      <c r="S19" s="1"/>
    </row>
    <row r="20" spans="1:19" s="43" customFormat="1" ht="20.25">
      <c r="A20" s="36">
        <f>Команды!A20</f>
        <v>6</v>
      </c>
      <c r="B20" s="16" t="str">
        <f>Команды!B20</f>
        <v>Некрасов С.А. Запорізька обл.</v>
      </c>
      <c r="C20" s="17" t="str">
        <f>Команды!C20</f>
        <v>Україна</v>
      </c>
      <c r="D20" s="15">
        <f>Команды!D20</f>
        <v>1</v>
      </c>
      <c r="E20" s="15"/>
      <c r="F20" s="15">
        <f>Команды!F20</f>
        <v>2016</v>
      </c>
      <c r="G20" s="90">
        <v>2</v>
      </c>
      <c r="H20" s="90">
        <v>5</v>
      </c>
      <c r="I20" s="90">
        <v>2</v>
      </c>
      <c r="J20" s="90">
        <v>1</v>
      </c>
      <c r="K20" s="90">
        <v>0</v>
      </c>
      <c r="L20" s="74">
        <f t="shared" si="0"/>
        <v>10</v>
      </c>
      <c r="S20" s="1"/>
    </row>
    <row r="21" spans="1:18" ht="20.25">
      <c r="A21" s="36">
        <f>Команды!A21</f>
        <v>7</v>
      </c>
      <c r="B21" s="16" t="str">
        <f>Команды!B21</f>
        <v>Полевий Ю.Б. Хмельницька обл.</v>
      </c>
      <c r="C21" s="17" t="str">
        <f>Команды!C21</f>
        <v>Україна</v>
      </c>
      <c r="D21" s="15">
        <f>Команды!D21</f>
        <v>1</v>
      </c>
      <c r="E21" s="15"/>
      <c r="F21" s="15">
        <f>Команды!F21</f>
        <v>2016</v>
      </c>
      <c r="G21" s="90">
        <v>3</v>
      </c>
      <c r="H21" s="90">
        <v>5</v>
      </c>
      <c r="I21" s="90">
        <v>3</v>
      </c>
      <c r="J21" s="90">
        <v>3</v>
      </c>
      <c r="K21" s="90">
        <v>0</v>
      </c>
      <c r="L21" s="74">
        <f aca="true" t="shared" si="1" ref="L21:L28">SUM(G21:K21)</f>
        <v>14</v>
      </c>
      <c r="P21" s="73"/>
      <c r="Q21" s="73"/>
      <c r="R21" s="73"/>
    </row>
    <row r="22" spans="1:18" ht="20.25">
      <c r="A22" s="36">
        <f>Команды!A22</f>
        <v>8</v>
      </c>
      <c r="B22" s="16" t="str">
        <f>Команды!B22</f>
        <v>Іванченко Я.І. Дніпропетровська обл.</v>
      </c>
      <c r="C22" s="17" t="str">
        <f>Команды!C22</f>
        <v>Україна</v>
      </c>
      <c r="D22" s="15">
        <f>Команды!D22</f>
        <v>1</v>
      </c>
      <c r="E22" s="15"/>
      <c r="F22" s="15">
        <f>Команды!F22</f>
        <v>2016</v>
      </c>
      <c r="G22" s="90">
        <v>3</v>
      </c>
      <c r="H22" s="90">
        <v>3</v>
      </c>
      <c r="I22" s="90">
        <v>3</v>
      </c>
      <c r="J22" s="90">
        <v>2</v>
      </c>
      <c r="K22" s="90">
        <v>0</v>
      </c>
      <c r="L22" s="74">
        <f t="shared" si="1"/>
        <v>11</v>
      </c>
      <c r="P22" s="73"/>
      <c r="Q22" s="73"/>
      <c r="R22" s="73"/>
    </row>
    <row r="23" spans="1:18" ht="20.25">
      <c r="A23" s="36">
        <f>Команды!A23</f>
        <v>9</v>
      </c>
      <c r="B23" s="16" t="str">
        <f>Команды!B23</f>
        <v>Бойко Н.М. Харківська обл.</v>
      </c>
      <c r="C23" s="17" t="str">
        <f>Команды!C23</f>
        <v>Україна</v>
      </c>
      <c r="D23" s="15">
        <f>Команды!D23</f>
        <v>1</v>
      </c>
      <c r="E23" s="15"/>
      <c r="F23" s="15">
        <f>Команды!F23</f>
        <v>2016</v>
      </c>
      <c r="G23" s="90">
        <v>4</v>
      </c>
      <c r="H23" s="90">
        <v>4</v>
      </c>
      <c r="I23" s="90">
        <v>2</v>
      </c>
      <c r="J23" s="90">
        <v>1</v>
      </c>
      <c r="K23" s="90">
        <v>0</v>
      </c>
      <c r="L23" s="74">
        <f t="shared" si="1"/>
        <v>11</v>
      </c>
      <c r="P23" s="73"/>
      <c r="Q23" s="73"/>
      <c r="R23" s="73"/>
    </row>
    <row r="24" spans="1:12" ht="20.25">
      <c r="A24" s="36">
        <f>Команды!A24</f>
        <v>10</v>
      </c>
      <c r="B24" s="16" t="str">
        <f>Команды!B24</f>
        <v>Степанов О.І. Луганська обл.</v>
      </c>
      <c r="C24" s="17" t="str">
        <f>Команды!C24</f>
        <v>Україна</v>
      </c>
      <c r="D24" s="15">
        <f>Команды!D24</f>
        <v>1</v>
      </c>
      <c r="E24" s="15"/>
      <c r="F24" s="15">
        <f>Команды!F24</f>
        <v>2016</v>
      </c>
      <c r="G24" s="90">
        <v>3</v>
      </c>
      <c r="H24" s="90">
        <v>3</v>
      </c>
      <c r="I24" s="90">
        <v>2</v>
      </c>
      <c r="J24" s="90">
        <v>3</v>
      </c>
      <c r="K24" s="90">
        <v>0</v>
      </c>
      <c r="L24" s="74">
        <f t="shared" si="1"/>
        <v>11</v>
      </c>
    </row>
    <row r="25" spans="1:12" ht="20.25" hidden="1">
      <c r="A25" s="36">
        <f>Команды!A25</f>
        <v>11</v>
      </c>
      <c r="B25" s="16">
        <f>Команды!B25</f>
        <v>0</v>
      </c>
      <c r="C25" s="17" t="str">
        <f>Команды!C25</f>
        <v>Україна</v>
      </c>
      <c r="D25" s="15">
        <f>Команды!D25</f>
        <v>1</v>
      </c>
      <c r="E25" s="15"/>
      <c r="F25" s="15">
        <f>Команды!F25</f>
        <v>0</v>
      </c>
      <c r="G25" s="27"/>
      <c r="H25" s="27"/>
      <c r="I25" s="27"/>
      <c r="J25" s="83"/>
      <c r="K25" s="27"/>
      <c r="L25" s="26">
        <f t="shared" si="1"/>
        <v>0</v>
      </c>
    </row>
    <row r="26" spans="1:12" ht="20.25" hidden="1">
      <c r="A26" s="36">
        <f>Команды!A26</f>
        <v>12</v>
      </c>
      <c r="B26" s="16">
        <f>Команды!B26</f>
        <v>0</v>
      </c>
      <c r="C26" s="17" t="str">
        <f>Команды!C26</f>
        <v>Україна</v>
      </c>
      <c r="D26" s="15">
        <f>Команды!D26</f>
        <v>1</v>
      </c>
      <c r="E26" s="15"/>
      <c r="F26" s="15">
        <f>Команды!F26</f>
        <v>0</v>
      </c>
      <c r="G26" s="27"/>
      <c r="H26" s="27"/>
      <c r="I26" s="27"/>
      <c r="J26" s="83"/>
      <c r="K26" s="27"/>
      <c r="L26" s="26">
        <f t="shared" si="1"/>
        <v>0</v>
      </c>
    </row>
    <row r="27" spans="1:12" ht="20.25" hidden="1">
      <c r="A27" s="36">
        <f>Команды!A27</f>
        <v>13</v>
      </c>
      <c r="B27" s="16">
        <f>Команды!B27</f>
        <v>0</v>
      </c>
      <c r="C27" s="17" t="str">
        <f>Команды!C27</f>
        <v>Україна</v>
      </c>
      <c r="D27" s="15">
        <f>Команды!D27</f>
        <v>1</v>
      </c>
      <c r="E27" s="15"/>
      <c r="F27" s="15">
        <f>Команды!F27</f>
        <v>0</v>
      </c>
      <c r="G27" s="27"/>
      <c r="H27" s="27"/>
      <c r="I27" s="27"/>
      <c r="J27" s="83"/>
      <c r="K27" s="27"/>
      <c r="L27" s="26">
        <f t="shared" si="1"/>
        <v>0</v>
      </c>
    </row>
    <row r="28" spans="1:12" ht="47.25" customHeight="1" hidden="1">
      <c r="A28" s="36">
        <f>Команды!A28</f>
        <v>14</v>
      </c>
      <c r="B28" s="16">
        <f>Команды!B28</f>
        <v>0</v>
      </c>
      <c r="C28" s="17" t="str">
        <f>Команды!C28</f>
        <v>Україна</v>
      </c>
      <c r="D28" s="15">
        <f>Команды!D28</f>
        <v>1</v>
      </c>
      <c r="E28" s="15"/>
      <c r="F28" s="15">
        <f>Команды!F28</f>
        <v>0</v>
      </c>
      <c r="G28" s="27"/>
      <c r="H28" s="27"/>
      <c r="I28" s="27"/>
      <c r="J28" s="83"/>
      <c r="K28" s="27"/>
      <c r="L28" s="26">
        <f t="shared" si="1"/>
        <v>0</v>
      </c>
    </row>
    <row r="30" spans="2:6" s="5" customFormat="1" ht="16.5" customHeight="1">
      <c r="B30" s="6" t="s">
        <v>16</v>
      </c>
      <c r="D30" s="11"/>
      <c r="F30" s="11" t="str">
        <f>Судьи!C8</f>
        <v>Корчагін В.В. Кіровоградська ОФСТ</v>
      </c>
    </row>
  </sheetData>
  <sheetProtection/>
  <mergeCells count="26">
    <mergeCell ref="A14:L14"/>
    <mergeCell ref="D10:E10"/>
    <mergeCell ref="D11:D13"/>
    <mergeCell ref="E11:E13"/>
    <mergeCell ref="G10:L11"/>
    <mergeCell ref="H12:H13"/>
    <mergeCell ref="J12:J13"/>
    <mergeCell ref="B10:B13"/>
    <mergeCell ref="L12:L13"/>
    <mergeCell ref="A9:F9"/>
    <mergeCell ref="A8:B8"/>
    <mergeCell ref="C8:F8"/>
    <mergeCell ref="K12:K13"/>
    <mergeCell ref="C10:C13"/>
    <mergeCell ref="I12:I13"/>
    <mergeCell ref="F10:F13"/>
    <mergeCell ref="G12:G13"/>
    <mergeCell ref="A10:A13"/>
    <mergeCell ref="A6:B6"/>
    <mergeCell ref="A7:B7"/>
    <mergeCell ref="C6:F6"/>
    <mergeCell ref="A1:B4"/>
    <mergeCell ref="C1:F4"/>
    <mergeCell ref="A5:B5"/>
    <mergeCell ref="C5:F5"/>
    <mergeCell ref="C7:F7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="75" zoomScaleNormal="75" zoomScalePageLayoutView="0" workbookViewId="0" topLeftCell="A1">
      <selection activeCell="B10" sqref="B10:B13"/>
    </sheetView>
  </sheetViews>
  <sheetFormatPr defaultColWidth="9.00390625" defaultRowHeight="12.75"/>
  <cols>
    <col min="1" max="1" width="3.75390625" style="0" customWidth="1"/>
    <col min="2" max="2" width="45.125" style="0" bestFit="1" customWidth="1"/>
    <col min="3" max="3" width="28.75390625" style="0" customWidth="1"/>
    <col min="4" max="4" width="9.25390625" style="0" customWidth="1"/>
    <col min="5" max="5" width="7.125" style="0" customWidth="1"/>
    <col min="6" max="6" width="26.00390625" style="0" customWidth="1"/>
    <col min="7" max="11" width="8.75390625" style="0" customWidth="1"/>
    <col min="12" max="12" width="10.25390625" style="0" customWidth="1"/>
    <col min="13" max="16384" width="9.125" style="1" customWidth="1"/>
  </cols>
  <sheetData>
    <row r="1" spans="1:12" ht="12.75" customHeight="1">
      <c r="A1" s="104" t="s">
        <v>0</v>
      </c>
      <c r="B1" s="104"/>
      <c r="C1" s="139" t="str">
        <f>Команды!C1</f>
        <v>Федерація спортивного туризму України</v>
      </c>
      <c r="D1" s="139"/>
      <c r="E1" s="140"/>
      <c r="F1" s="140"/>
      <c r="G1" s="59"/>
      <c r="H1" s="60"/>
      <c r="I1" s="60"/>
      <c r="J1" s="60"/>
      <c r="K1" s="60"/>
      <c r="L1" s="61"/>
    </row>
    <row r="2" spans="1:12" ht="12.75" customHeight="1">
      <c r="A2" s="104"/>
      <c r="B2" s="104"/>
      <c r="C2" s="140"/>
      <c r="D2" s="140"/>
      <c r="E2" s="140"/>
      <c r="F2" s="140"/>
      <c r="G2" s="62"/>
      <c r="H2" s="1"/>
      <c r="I2" s="1"/>
      <c r="J2" s="1"/>
      <c r="K2" s="1"/>
      <c r="L2" s="63"/>
    </row>
    <row r="3" spans="1:12" ht="12.75" customHeight="1">
      <c r="A3" s="104"/>
      <c r="B3" s="104"/>
      <c r="C3" s="140"/>
      <c r="D3" s="140"/>
      <c r="E3" s="140"/>
      <c r="F3" s="140"/>
      <c r="G3" s="62"/>
      <c r="H3" s="1"/>
      <c r="I3" s="1"/>
      <c r="J3" s="1"/>
      <c r="K3" s="1"/>
      <c r="L3" s="63"/>
    </row>
    <row r="4" spans="1:12" ht="12.75" customHeight="1">
      <c r="A4" s="104"/>
      <c r="B4" s="104"/>
      <c r="C4" s="140"/>
      <c r="D4" s="140"/>
      <c r="E4" s="140"/>
      <c r="F4" s="140"/>
      <c r="G4" s="62"/>
      <c r="H4" s="1"/>
      <c r="I4" s="1"/>
      <c r="J4" s="1"/>
      <c r="K4" s="1"/>
      <c r="L4" s="63"/>
    </row>
    <row r="5" spans="1:12" ht="15.75">
      <c r="A5" s="103" t="str">
        <f>Команды!A5</f>
        <v>Ранг соревнований</v>
      </c>
      <c r="B5" s="103"/>
      <c r="C5" s="103" t="str">
        <f>Команды!C5</f>
        <v>Всеукраїнські змагання зі спортивних походів 2016 (вело, 1-3 к.с.)</v>
      </c>
      <c r="D5" s="103"/>
      <c r="E5" s="103"/>
      <c r="F5" s="103"/>
      <c r="G5" s="62"/>
      <c r="H5" s="1"/>
      <c r="I5" s="1"/>
      <c r="J5" s="1"/>
      <c r="K5" s="1"/>
      <c r="L5" s="63"/>
    </row>
    <row r="6" spans="1:12" ht="16.5" customHeight="1">
      <c r="A6" s="103" t="str">
        <f>Команды!A6</f>
        <v>Вид программы</v>
      </c>
      <c r="B6" s="103"/>
      <c r="C6" s="133" t="str">
        <f>Команды!C6</f>
        <v>Спортивные маршруты 1к.с.</v>
      </c>
      <c r="D6" s="133"/>
      <c r="E6" s="133"/>
      <c r="F6" s="133"/>
      <c r="G6" s="62"/>
      <c r="H6" s="1"/>
      <c r="I6" s="1"/>
      <c r="J6" s="1"/>
      <c r="K6" s="1"/>
      <c r="L6" s="63"/>
    </row>
    <row r="7" spans="1:12" ht="15.75">
      <c r="A7" s="103" t="str">
        <f>Команды!A7</f>
        <v>Дисциплина</v>
      </c>
      <c r="B7" s="103"/>
      <c r="C7" s="103" t="str">
        <f>Команды!C7</f>
        <v>Маршрут велосипедный</v>
      </c>
      <c r="D7" s="103"/>
      <c r="E7" s="103"/>
      <c r="F7" s="103"/>
      <c r="G7" s="62"/>
      <c r="H7" s="1"/>
      <c r="I7" s="1"/>
      <c r="J7" s="1"/>
      <c r="K7" s="1"/>
      <c r="L7" s="63"/>
    </row>
    <row r="8" spans="1:12" ht="15.75">
      <c r="A8" s="103" t="str">
        <f>Команды!A8</f>
        <v>ПОКАЗАТЕЛЬ</v>
      </c>
      <c r="B8" s="103"/>
      <c r="C8" s="103" t="str">
        <f>Команды!C8</f>
        <v>Сложность/Безопасность/Полезность/Новизна/Интегральная</v>
      </c>
      <c r="D8" s="103"/>
      <c r="E8" s="103"/>
      <c r="F8" s="103"/>
      <c r="G8" s="62"/>
      <c r="H8" s="1"/>
      <c r="I8" s="1"/>
      <c r="J8" s="1"/>
      <c r="K8" s="1"/>
      <c r="L8" s="64"/>
    </row>
    <row r="9" spans="1:12" ht="21" customHeight="1">
      <c r="A9" s="98" t="str">
        <f>Команды!A9</f>
        <v>ПРЕДВАРИТЕЛЬНЫЙ ПРОТОКОЛ</v>
      </c>
      <c r="B9" s="98"/>
      <c r="C9" s="98"/>
      <c r="D9" s="98"/>
      <c r="E9" s="98"/>
      <c r="F9" s="98"/>
      <c r="G9" s="65"/>
      <c r="H9" s="66"/>
      <c r="I9" s="66"/>
      <c r="J9" s="66"/>
      <c r="K9" s="66"/>
      <c r="L9" s="67"/>
    </row>
    <row r="10" spans="1:12" ht="15" customHeight="1">
      <c r="A10" s="101" t="str">
        <f>Команды!A10</f>
        <v>№</v>
      </c>
      <c r="B10" s="101" t="str">
        <f>Команды!B10</f>
        <v>Руководитель
(Ф.И.О., регион) </v>
      </c>
      <c r="C10" s="101" t="str">
        <f>Команды!C10</f>
        <v>Маршрут</v>
      </c>
      <c r="D10" s="100" t="str">
        <f>Команды!D10</f>
        <v>КС </v>
      </c>
      <c r="E10" s="100"/>
      <c r="F10" s="100" t="str">
        <f>Команды!F10</f>
        <v>Сроки</v>
      </c>
      <c r="G10" s="118" t="str">
        <f>Судьи!B9</f>
        <v>Молодцов Федір Васильович</v>
      </c>
      <c r="H10" s="118"/>
      <c r="I10" s="118"/>
      <c r="J10" s="118"/>
      <c r="K10" s="118"/>
      <c r="L10" s="118"/>
    </row>
    <row r="11" spans="1:12" s="44" customFormat="1" ht="38.25" customHeight="1">
      <c r="A11" s="101"/>
      <c r="B11" s="101"/>
      <c r="C11" s="101"/>
      <c r="D11" s="102" t="str">
        <f>Команды!D11</f>
        <v>заявл.</v>
      </c>
      <c r="E11" s="134" t="str">
        <f>Команды!E11</f>
        <v>факт.</v>
      </c>
      <c r="F11" s="100"/>
      <c r="G11" s="118"/>
      <c r="H11" s="118"/>
      <c r="I11" s="118"/>
      <c r="J11" s="118"/>
      <c r="K11" s="118"/>
      <c r="L11" s="118"/>
    </row>
    <row r="12" spans="1:12" s="44" customFormat="1" ht="13.5" customHeight="1">
      <c r="A12" s="101"/>
      <c r="B12" s="101"/>
      <c r="C12" s="101"/>
      <c r="D12" s="102"/>
      <c r="E12" s="134"/>
      <c r="F12" s="100"/>
      <c r="G12" s="100" t="s">
        <v>15</v>
      </c>
      <c r="H12" s="100" t="s">
        <v>12</v>
      </c>
      <c r="I12" s="100" t="s">
        <v>59</v>
      </c>
      <c r="J12" s="100" t="s">
        <v>13</v>
      </c>
      <c r="K12" s="100" t="s">
        <v>60</v>
      </c>
      <c r="L12" s="138" t="s">
        <v>9</v>
      </c>
    </row>
    <row r="13" spans="1:12" s="43" customFormat="1" ht="39" customHeight="1">
      <c r="A13" s="101"/>
      <c r="B13" s="101"/>
      <c r="C13" s="101"/>
      <c r="D13" s="102"/>
      <c r="E13" s="134"/>
      <c r="F13" s="100"/>
      <c r="G13" s="100"/>
      <c r="H13" s="100"/>
      <c r="I13" s="100"/>
      <c r="J13" s="100"/>
      <c r="K13" s="100"/>
      <c r="L13" s="138"/>
    </row>
    <row r="14" spans="1:12" s="43" customFormat="1" ht="21.75" customHeight="1">
      <c r="A14" s="135" t="str">
        <f>Команды!C14</f>
        <v>Маршруты 1 к.с.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7"/>
    </row>
    <row r="15" spans="1:12" ht="20.25">
      <c r="A15" s="36">
        <f>Команды!A15</f>
        <v>1</v>
      </c>
      <c r="B15" s="16" t="str">
        <f>Команды!B15</f>
        <v>Нечепоренко А.С. Харківська обл.</v>
      </c>
      <c r="C15" s="17" t="str">
        <f>Команды!C15</f>
        <v>Україна</v>
      </c>
      <c r="D15" s="15">
        <f>Команды!D15</f>
        <v>1</v>
      </c>
      <c r="E15" s="15"/>
      <c r="F15" s="15">
        <f>Команды!F15</f>
        <v>2016</v>
      </c>
      <c r="G15" s="27">
        <v>2</v>
      </c>
      <c r="H15" s="27">
        <v>2</v>
      </c>
      <c r="I15" s="27">
        <v>3</v>
      </c>
      <c r="J15" s="27">
        <v>2</v>
      </c>
      <c r="K15" s="27">
        <v>2</v>
      </c>
      <c r="L15" s="26">
        <f aca="true" t="shared" si="0" ref="L15:L21">SUM(G15:K15)</f>
        <v>11</v>
      </c>
    </row>
    <row r="16" spans="1:12" ht="20.25">
      <c r="A16" s="36">
        <f>Команды!A16</f>
        <v>2</v>
      </c>
      <c r="B16" s="16" t="str">
        <f>Команды!B16</f>
        <v>Тянькіна О.П. Одеська обл.</v>
      </c>
      <c r="C16" s="17" t="str">
        <f>Команды!C16</f>
        <v>Україна</v>
      </c>
      <c r="D16" s="15">
        <f>Команды!D16</f>
        <v>1</v>
      </c>
      <c r="E16" s="15"/>
      <c r="F16" s="15">
        <f>Команды!F16</f>
        <v>2016</v>
      </c>
      <c r="G16" s="27">
        <v>3.5</v>
      </c>
      <c r="H16" s="27">
        <v>3</v>
      </c>
      <c r="I16" s="27">
        <v>3</v>
      </c>
      <c r="J16" s="27">
        <v>0</v>
      </c>
      <c r="K16" s="27">
        <v>3</v>
      </c>
      <c r="L16" s="26">
        <f t="shared" si="0"/>
        <v>12.5</v>
      </c>
    </row>
    <row r="17" spans="1:12" ht="20.25">
      <c r="A17" s="36">
        <f>Команды!A17</f>
        <v>3</v>
      </c>
      <c r="B17" s="16" t="str">
        <f>Команды!B17</f>
        <v>Савчук Н.П. Одеська обл.</v>
      </c>
      <c r="C17" s="17" t="str">
        <f>Команды!C17</f>
        <v>Молдова</v>
      </c>
      <c r="D17" s="15">
        <f>Команды!D17</f>
        <v>1</v>
      </c>
      <c r="E17" s="15"/>
      <c r="F17" s="15">
        <f>Команды!F17</f>
        <v>2016</v>
      </c>
      <c r="G17" s="27">
        <v>2.5</v>
      </c>
      <c r="H17" s="27">
        <v>3</v>
      </c>
      <c r="I17" s="27">
        <v>3</v>
      </c>
      <c r="J17" s="27">
        <v>1</v>
      </c>
      <c r="K17" s="27">
        <v>2.5</v>
      </c>
      <c r="L17" s="26">
        <f t="shared" si="0"/>
        <v>12</v>
      </c>
    </row>
    <row r="18" spans="1:12" s="43" customFormat="1" ht="20.25">
      <c r="A18" s="36">
        <f>Команды!A18</f>
        <v>4</v>
      </c>
      <c r="B18" s="16" t="str">
        <f>Команды!B18</f>
        <v>Носко М.А. Харківська обл.</v>
      </c>
      <c r="C18" s="17" t="str">
        <f>Команды!C18</f>
        <v>Україна</v>
      </c>
      <c r="D18" s="15">
        <f>Команды!D18</f>
        <v>1</v>
      </c>
      <c r="E18" s="15"/>
      <c r="F18" s="15">
        <f>Команды!F18</f>
        <v>2016</v>
      </c>
      <c r="G18" s="27">
        <v>2</v>
      </c>
      <c r="H18" s="27">
        <v>3</v>
      </c>
      <c r="I18" s="27">
        <v>2</v>
      </c>
      <c r="J18" s="27">
        <v>0</v>
      </c>
      <c r="K18" s="27">
        <v>2</v>
      </c>
      <c r="L18" s="26">
        <f t="shared" si="0"/>
        <v>9</v>
      </c>
    </row>
    <row r="19" spans="1:12" s="43" customFormat="1" ht="20.25">
      <c r="A19" s="36">
        <f>Команды!A19</f>
        <v>5</v>
      </c>
      <c r="B19" s="16" t="str">
        <f>Команды!B19</f>
        <v>Літвінов І.В. Харківська обл.</v>
      </c>
      <c r="C19" s="17" t="str">
        <f>Команды!C19</f>
        <v>Україна</v>
      </c>
      <c r="D19" s="15">
        <f>Команды!D19</f>
        <v>1</v>
      </c>
      <c r="E19" s="15"/>
      <c r="F19" s="15">
        <f>Команды!F19</f>
        <v>2016</v>
      </c>
      <c r="G19" s="27">
        <v>4</v>
      </c>
      <c r="H19" s="27">
        <v>3</v>
      </c>
      <c r="I19" s="27">
        <v>2</v>
      </c>
      <c r="J19" s="27">
        <v>1</v>
      </c>
      <c r="K19" s="27">
        <v>3</v>
      </c>
      <c r="L19" s="26">
        <f t="shared" si="0"/>
        <v>13</v>
      </c>
    </row>
    <row r="20" spans="1:12" s="43" customFormat="1" ht="20.25">
      <c r="A20" s="36">
        <f>Команды!A20</f>
        <v>6</v>
      </c>
      <c r="B20" s="16" t="str">
        <f>Команды!B20</f>
        <v>Некрасов С.А. Запорізька обл.</v>
      </c>
      <c r="C20" s="17" t="str">
        <f>Команды!C20</f>
        <v>Україна</v>
      </c>
      <c r="D20" s="15">
        <f>Команды!D20</f>
        <v>1</v>
      </c>
      <c r="E20" s="15"/>
      <c r="F20" s="15">
        <f>Команды!F20</f>
        <v>2016</v>
      </c>
      <c r="G20" s="27">
        <v>1</v>
      </c>
      <c r="H20" s="27">
        <v>3</v>
      </c>
      <c r="I20" s="27">
        <v>2</v>
      </c>
      <c r="J20" s="27">
        <v>0</v>
      </c>
      <c r="K20" s="27">
        <v>1</v>
      </c>
      <c r="L20" s="26">
        <f t="shared" si="0"/>
        <v>7</v>
      </c>
    </row>
    <row r="21" spans="1:12" ht="20.25">
      <c r="A21" s="36">
        <f>Команды!A21</f>
        <v>7</v>
      </c>
      <c r="B21" s="16" t="str">
        <f>Команды!B21</f>
        <v>Полевий Ю.Б. Хмельницька обл.</v>
      </c>
      <c r="C21" s="17" t="str">
        <f>Команды!C21</f>
        <v>Україна</v>
      </c>
      <c r="D21" s="15">
        <f>Команды!D21</f>
        <v>1</v>
      </c>
      <c r="E21" s="15"/>
      <c r="F21" s="15">
        <f>Команды!F21</f>
        <v>2016</v>
      </c>
      <c r="G21" s="27">
        <v>2</v>
      </c>
      <c r="H21" s="27">
        <v>3</v>
      </c>
      <c r="I21" s="27">
        <v>2.5</v>
      </c>
      <c r="J21" s="27">
        <v>0</v>
      </c>
      <c r="K21" s="27">
        <v>2</v>
      </c>
      <c r="L21" s="26">
        <f t="shared" si="0"/>
        <v>9.5</v>
      </c>
    </row>
    <row r="22" spans="1:12" ht="20.25">
      <c r="A22" s="36">
        <f>Команды!A22</f>
        <v>8</v>
      </c>
      <c r="B22" s="16" t="str">
        <f>Команды!B22</f>
        <v>Іванченко Я.І. Дніпропетровська обл.</v>
      </c>
      <c r="C22" s="17" t="str">
        <f>Команды!C22</f>
        <v>Україна</v>
      </c>
      <c r="D22" s="15">
        <f>Команды!D22</f>
        <v>1</v>
      </c>
      <c r="E22" s="15"/>
      <c r="F22" s="15">
        <f>Команды!F22</f>
        <v>2016</v>
      </c>
      <c r="G22" s="27">
        <v>3</v>
      </c>
      <c r="H22" s="27">
        <v>3</v>
      </c>
      <c r="I22" s="27">
        <v>2</v>
      </c>
      <c r="J22" s="27">
        <v>0</v>
      </c>
      <c r="K22" s="27">
        <v>2.5</v>
      </c>
      <c r="L22" s="26">
        <f aca="true" t="shared" si="1" ref="L22:L28">SUM(G22:K22)</f>
        <v>10.5</v>
      </c>
    </row>
    <row r="23" spans="1:12" ht="20.25">
      <c r="A23" s="36">
        <f>Команды!A23</f>
        <v>9</v>
      </c>
      <c r="B23" s="16" t="str">
        <f>Команды!B23</f>
        <v>Бойко Н.М. Харківська обл.</v>
      </c>
      <c r="C23" s="17" t="str">
        <f>Команды!C23</f>
        <v>Україна</v>
      </c>
      <c r="D23" s="15">
        <f>Команды!D23</f>
        <v>1</v>
      </c>
      <c r="E23" s="15"/>
      <c r="F23" s="15">
        <f>Команды!F23</f>
        <v>2016</v>
      </c>
      <c r="G23" s="27">
        <v>2.5</v>
      </c>
      <c r="H23" s="27">
        <v>3</v>
      </c>
      <c r="I23" s="27">
        <v>3</v>
      </c>
      <c r="J23" s="27">
        <v>0</v>
      </c>
      <c r="K23" s="27">
        <v>3</v>
      </c>
      <c r="L23" s="26">
        <f t="shared" si="1"/>
        <v>11.5</v>
      </c>
    </row>
    <row r="24" spans="1:12" ht="20.25">
      <c r="A24" s="36">
        <f>Команды!A24</f>
        <v>10</v>
      </c>
      <c r="B24" s="16" t="str">
        <f>Команды!B24</f>
        <v>Степанов О.І. Луганська обл.</v>
      </c>
      <c r="C24" s="17" t="str">
        <f>Команды!C24</f>
        <v>Україна</v>
      </c>
      <c r="D24" s="15">
        <f>Команды!D24</f>
        <v>1</v>
      </c>
      <c r="E24" s="15"/>
      <c r="F24" s="15">
        <f>Команды!F24</f>
        <v>2016</v>
      </c>
      <c r="G24" s="27">
        <v>2</v>
      </c>
      <c r="H24" s="27">
        <v>3</v>
      </c>
      <c r="I24" s="27">
        <v>2</v>
      </c>
      <c r="J24" s="27">
        <v>0</v>
      </c>
      <c r="K24" s="27">
        <v>2</v>
      </c>
      <c r="L24" s="26">
        <f t="shared" si="1"/>
        <v>9</v>
      </c>
    </row>
    <row r="25" spans="1:12" ht="20.25" hidden="1">
      <c r="A25" s="36">
        <f>Команды!A25</f>
        <v>11</v>
      </c>
      <c r="B25" s="16">
        <f>Команды!B25</f>
        <v>0</v>
      </c>
      <c r="C25" s="17" t="str">
        <f>Команды!C25</f>
        <v>Україна</v>
      </c>
      <c r="D25" s="15">
        <f>Команды!D25</f>
        <v>1</v>
      </c>
      <c r="E25" s="15"/>
      <c r="F25" s="15">
        <f>Команды!F25</f>
        <v>0</v>
      </c>
      <c r="G25" s="27"/>
      <c r="H25" s="27"/>
      <c r="I25" s="27"/>
      <c r="J25" s="27"/>
      <c r="K25" s="27"/>
      <c r="L25" s="48">
        <f t="shared" si="1"/>
        <v>0</v>
      </c>
    </row>
    <row r="26" spans="1:12" ht="20.25" hidden="1">
      <c r="A26" s="36">
        <f>Команды!A26</f>
        <v>12</v>
      </c>
      <c r="B26" s="16">
        <f>Команды!B26</f>
        <v>0</v>
      </c>
      <c r="C26" s="17" t="str">
        <f>Команды!C26</f>
        <v>Україна</v>
      </c>
      <c r="D26" s="15">
        <f>Команды!D26</f>
        <v>1</v>
      </c>
      <c r="E26" s="15"/>
      <c r="F26" s="15">
        <f>Команды!F26</f>
        <v>0</v>
      </c>
      <c r="G26" s="27"/>
      <c r="H26" s="27"/>
      <c r="I26" s="27"/>
      <c r="J26" s="27"/>
      <c r="K26" s="27"/>
      <c r="L26" s="48">
        <f t="shared" si="1"/>
        <v>0</v>
      </c>
    </row>
    <row r="27" spans="1:12" ht="20.25" hidden="1">
      <c r="A27" s="36">
        <f>Команды!A27</f>
        <v>13</v>
      </c>
      <c r="B27" s="16">
        <f>Команды!B27</f>
        <v>0</v>
      </c>
      <c r="C27" s="17" t="str">
        <f>Команды!C27</f>
        <v>Україна</v>
      </c>
      <c r="D27" s="15">
        <f>Команды!D27</f>
        <v>1</v>
      </c>
      <c r="E27" s="15"/>
      <c r="F27" s="15">
        <f>Команды!F27</f>
        <v>0</v>
      </c>
      <c r="G27" s="27"/>
      <c r="H27" s="27"/>
      <c r="I27" s="27"/>
      <c r="J27" s="27"/>
      <c r="K27" s="27"/>
      <c r="L27" s="48">
        <f t="shared" si="1"/>
        <v>0</v>
      </c>
    </row>
    <row r="28" spans="1:12" ht="22.5" customHeight="1" hidden="1">
      <c r="A28" s="36">
        <f>Команды!A28</f>
        <v>14</v>
      </c>
      <c r="B28" s="16">
        <f>Команды!B28</f>
        <v>0</v>
      </c>
      <c r="C28" s="17" t="str">
        <f>Команды!C28</f>
        <v>Україна</v>
      </c>
      <c r="D28" s="15">
        <f>Команды!D28</f>
        <v>1</v>
      </c>
      <c r="E28" s="15"/>
      <c r="F28" s="15">
        <f>Команды!F28</f>
        <v>0</v>
      </c>
      <c r="G28" s="27"/>
      <c r="H28" s="27"/>
      <c r="I28" s="27"/>
      <c r="J28" s="27"/>
      <c r="K28" s="27"/>
      <c r="L28" s="48">
        <f t="shared" si="1"/>
        <v>0</v>
      </c>
    </row>
    <row r="30" spans="2:6" s="5" customFormat="1" ht="16.5" customHeight="1">
      <c r="B30" s="6" t="s">
        <v>16</v>
      </c>
      <c r="D30" s="11"/>
      <c r="F30" s="11" t="str">
        <f>Судьи!C9</f>
        <v>Молодцов Ф.В. Одеська ОФСТ</v>
      </c>
    </row>
  </sheetData>
  <sheetProtection/>
  <mergeCells count="26">
    <mergeCell ref="E11:E13"/>
    <mergeCell ref="A10:A13"/>
    <mergeCell ref="A1:B4"/>
    <mergeCell ref="C1:F4"/>
    <mergeCell ref="A5:B5"/>
    <mergeCell ref="C5:F5"/>
    <mergeCell ref="A14:L14"/>
    <mergeCell ref="C6:F6"/>
    <mergeCell ref="C7:F7"/>
    <mergeCell ref="A6:B6"/>
    <mergeCell ref="A7:B7"/>
    <mergeCell ref="G10:L11"/>
    <mergeCell ref="H12:H13"/>
    <mergeCell ref="J12:J13"/>
    <mergeCell ref="K12:K13"/>
    <mergeCell ref="L12:L13"/>
    <mergeCell ref="G12:G13"/>
    <mergeCell ref="I12:I13"/>
    <mergeCell ref="C10:C13"/>
    <mergeCell ref="A8:B8"/>
    <mergeCell ref="C8:F8"/>
    <mergeCell ref="A9:F9"/>
    <mergeCell ref="F10:F13"/>
    <mergeCell ref="B10:B13"/>
    <mergeCell ref="D10:E10"/>
    <mergeCell ref="D11:D1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="75" zoomScaleNormal="75" zoomScalePageLayoutView="0" workbookViewId="0" topLeftCell="B9">
      <selection activeCell="B10" sqref="B10:B13"/>
    </sheetView>
  </sheetViews>
  <sheetFormatPr defaultColWidth="9.00390625" defaultRowHeight="12.75"/>
  <cols>
    <col min="1" max="1" width="3.75390625" style="0" customWidth="1"/>
    <col min="2" max="2" width="45.125" style="0" bestFit="1" customWidth="1"/>
    <col min="3" max="3" width="28.75390625" style="0" customWidth="1"/>
    <col min="4" max="4" width="9.25390625" style="0" customWidth="1"/>
    <col min="5" max="5" width="7.125" style="0" customWidth="1"/>
    <col min="6" max="6" width="26.00390625" style="0" customWidth="1"/>
    <col min="7" max="11" width="8.75390625" style="0" customWidth="1"/>
    <col min="12" max="12" width="10.25390625" style="0" customWidth="1"/>
    <col min="13" max="16384" width="9.125" style="1" customWidth="1"/>
  </cols>
  <sheetData>
    <row r="1" spans="1:12" ht="12.75" customHeight="1">
      <c r="A1" s="104" t="s">
        <v>0</v>
      </c>
      <c r="B1" s="104"/>
      <c r="C1" s="139" t="str">
        <f>Команды!C1</f>
        <v>Федерація спортивного туризму України</v>
      </c>
      <c r="D1" s="139"/>
      <c r="E1" s="140"/>
      <c r="F1" s="140"/>
      <c r="G1" s="59"/>
      <c r="H1" s="60"/>
      <c r="I1" s="60"/>
      <c r="J1" s="60"/>
      <c r="K1" s="60"/>
      <c r="L1" s="61"/>
    </row>
    <row r="2" spans="1:12" ht="12.75" customHeight="1">
      <c r="A2" s="104"/>
      <c r="B2" s="104"/>
      <c r="C2" s="140"/>
      <c r="D2" s="140"/>
      <c r="E2" s="140"/>
      <c r="F2" s="140"/>
      <c r="G2" s="62"/>
      <c r="H2" s="1"/>
      <c r="I2" s="1"/>
      <c r="J2" s="1"/>
      <c r="K2" s="1"/>
      <c r="L2" s="63"/>
    </row>
    <row r="3" spans="1:12" ht="12.75" customHeight="1">
      <c r="A3" s="104"/>
      <c r="B3" s="104"/>
      <c r="C3" s="140"/>
      <c r="D3" s="140"/>
      <c r="E3" s="140"/>
      <c r="F3" s="140"/>
      <c r="G3" s="62"/>
      <c r="H3" s="1"/>
      <c r="I3" s="1"/>
      <c r="J3" s="1"/>
      <c r="K3" s="1"/>
      <c r="L3" s="63"/>
    </row>
    <row r="4" spans="1:12" ht="12.75" customHeight="1">
      <c r="A4" s="104"/>
      <c r="B4" s="104"/>
      <c r="C4" s="140"/>
      <c r="D4" s="140"/>
      <c r="E4" s="140"/>
      <c r="F4" s="140"/>
      <c r="G4" s="62"/>
      <c r="H4" s="1"/>
      <c r="I4" s="1"/>
      <c r="J4" s="1"/>
      <c r="K4" s="1"/>
      <c r="L4" s="63"/>
    </row>
    <row r="5" spans="1:12" ht="15.75">
      <c r="A5" s="103" t="str">
        <f>Команды!A5</f>
        <v>Ранг соревнований</v>
      </c>
      <c r="B5" s="103"/>
      <c r="C5" s="103" t="str">
        <f>Команды!C5</f>
        <v>Всеукраїнські змагання зі спортивних походів 2016 (вело, 1-3 к.с.)</v>
      </c>
      <c r="D5" s="103"/>
      <c r="E5" s="103"/>
      <c r="F5" s="103"/>
      <c r="G5" s="62"/>
      <c r="H5" s="1"/>
      <c r="I5" s="1"/>
      <c r="J5" s="1"/>
      <c r="K5" s="1"/>
      <c r="L5" s="63"/>
    </row>
    <row r="6" spans="1:12" ht="16.5" customHeight="1">
      <c r="A6" s="103" t="str">
        <f>Команды!A6</f>
        <v>Вид программы</v>
      </c>
      <c r="B6" s="103"/>
      <c r="C6" s="133" t="str">
        <f>Команды!C6</f>
        <v>Спортивные маршруты 1к.с.</v>
      </c>
      <c r="D6" s="133"/>
      <c r="E6" s="133"/>
      <c r="F6" s="133"/>
      <c r="G6" s="62"/>
      <c r="H6" s="1"/>
      <c r="I6" s="1"/>
      <c r="J6" s="1"/>
      <c r="K6" s="1"/>
      <c r="L6" s="63"/>
    </row>
    <row r="7" spans="1:12" ht="15.75">
      <c r="A7" s="103" t="str">
        <f>Команды!A7</f>
        <v>Дисциплина</v>
      </c>
      <c r="B7" s="103"/>
      <c r="C7" s="103" t="str">
        <f>Команды!C7</f>
        <v>Маршрут велосипедный</v>
      </c>
      <c r="D7" s="103"/>
      <c r="E7" s="103"/>
      <c r="F7" s="103"/>
      <c r="G7" s="62"/>
      <c r="H7" s="1"/>
      <c r="I7" s="1"/>
      <c r="J7" s="1"/>
      <c r="K7" s="1"/>
      <c r="L7" s="63"/>
    </row>
    <row r="8" spans="1:12" ht="15.75">
      <c r="A8" s="103" t="str">
        <f>Команды!A8</f>
        <v>ПОКАЗАТЕЛЬ</v>
      </c>
      <c r="B8" s="103"/>
      <c r="C8" s="103" t="str">
        <f>Команды!C8</f>
        <v>Сложность/Безопасность/Полезность/Новизна/Интегральная</v>
      </c>
      <c r="D8" s="103"/>
      <c r="E8" s="103"/>
      <c r="F8" s="103"/>
      <c r="G8" s="62"/>
      <c r="H8" s="1"/>
      <c r="I8" s="1"/>
      <c r="J8" s="1"/>
      <c r="K8" s="1"/>
      <c r="L8" s="64"/>
    </row>
    <row r="9" spans="1:12" ht="21" customHeight="1">
      <c r="A9" s="98" t="str">
        <f>Команды!A9</f>
        <v>ПРЕДВАРИТЕЛЬНЫЙ ПРОТОКОЛ</v>
      </c>
      <c r="B9" s="98"/>
      <c r="C9" s="98"/>
      <c r="D9" s="98"/>
      <c r="E9" s="98"/>
      <c r="F9" s="98"/>
      <c r="G9" s="65"/>
      <c r="H9" s="66"/>
      <c r="I9" s="66"/>
      <c r="J9" s="66"/>
      <c r="K9" s="66"/>
      <c r="L9" s="67"/>
    </row>
    <row r="10" spans="1:12" ht="15" customHeight="1">
      <c r="A10" s="101" t="str">
        <f>Команды!A10</f>
        <v>№</v>
      </c>
      <c r="B10" s="101" t="str">
        <f>Команды!B10</f>
        <v>Руководитель
(Ф.И.О., регион) </v>
      </c>
      <c r="C10" s="101" t="str">
        <f>Команды!C10</f>
        <v>Маршрут</v>
      </c>
      <c r="D10" s="100" t="str">
        <f>Команды!D10</f>
        <v>КС </v>
      </c>
      <c r="E10" s="100"/>
      <c r="F10" s="100" t="str">
        <f>Команды!F10</f>
        <v>Сроки</v>
      </c>
      <c r="G10" s="118" t="str">
        <f>Судьи!B10</f>
        <v>Нестеров Владислав Володимирович</v>
      </c>
      <c r="H10" s="118"/>
      <c r="I10" s="118"/>
      <c r="J10" s="118"/>
      <c r="K10" s="118"/>
      <c r="L10" s="118"/>
    </row>
    <row r="11" spans="1:12" s="44" customFormat="1" ht="38.25" customHeight="1">
      <c r="A11" s="101"/>
      <c r="B11" s="101"/>
      <c r="C11" s="101"/>
      <c r="D11" s="102" t="str">
        <f>Команды!D11</f>
        <v>заявл.</v>
      </c>
      <c r="E11" s="134" t="str">
        <f>Команды!E11</f>
        <v>факт.</v>
      </c>
      <c r="F11" s="100"/>
      <c r="G11" s="118"/>
      <c r="H11" s="118"/>
      <c r="I11" s="118"/>
      <c r="J11" s="118"/>
      <c r="K11" s="118"/>
      <c r="L11" s="118"/>
    </row>
    <row r="12" spans="1:12" s="44" customFormat="1" ht="13.5" customHeight="1">
      <c r="A12" s="101"/>
      <c r="B12" s="101"/>
      <c r="C12" s="101"/>
      <c r="D12" s="102"/>
      <c r="E12" s="134"/>
      <c r="F12" s="100"/>
      <c r="G12" s="100" t="s">
        <v>15</v>
      </c>
      <c r="H12" s="100" t="s">
        <v>12</v>
      </c>
      <c r="I12" s="100" t="s">
        <v>59</v>
      </c>
      <c r="J12" s="100" t="s">
        <v>13</v>
      </c>
      <c r="K12" s="100" t="s">
        <v>60</v>
      </c>
      <c r="L12" s="138" t="s">
        <v>9</v>
      </c>
    </row>
    <row r="13" spans="1:12" s="43" customFormat="1" ht="39" customHeight="1">
      <c r="A13" s="101"/>
      <c r="B13" s="101"/>
      <c r="C13" s="101"/>
      <c r="D13" s="102"/>
      <c r="E13" s="134"/>
      <c r="F13" s="100"/>
      <c r="G13" s="100"/>
      <c r="H13" s="100"/>
      <c r="I13" s="100"/>
      <c r="J13" s="100"/>
      <c r="K13" s="100"/>
      <c r="L13" s="138"/>
    </row>
    <row r="14" spans="1:12" s="43" customFormat="1" ht="21.75" customHeight="1">
      <c r="A14" s="135" t="str">
        <f>Команды!C14</f>
        <v>Маршруты 1 к.с.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7"/>
    </row>
    <row r="15" spans="1:12" ht="20.25">
      <c r="A15" s="36">
        <f>Команды!A15</f>
        <v>1</v>
      </c>
      <c r="B15" s="16" t="str">
        <f>Команды!B15</f>
        <v>Нечепоренко А.С. Харківська обл.</v>
      </c>
      <c r="C15" s="17" t="str">
        <f>Команды!C15</f>
        <v>Україна</v>
      </c>
      <c r="D15" s="15">
        <f>Команды!D15</f>
        <v>1</v>
      </c>
      <c r="E15" s="15"/>
      <c r="F15" s="15">
        <f>Команды!F15</f>
        <v>2016</v>
      </c>
      <c r="G15" s="90">
        <v>0</v>
      </c>
      <c r="H15" s="90">
        <v>2</v>
      </c>
      <c r="I15" s="90">
        <v>3</v>
      </c>
      <c r="J15" s="90">
        <v>0.5</v>
      </c>
      <c r="K15" s="90">
        <v>1</v>
      </c>
      <c r="L15" s="74">
        <f aca="true" t="shared" si="0" ref="L15:L20">SUM(G15:K15)</f>
        <v>6.5</v>
      </c>
    </row>
    <row r="16" spans="1:12" ht="20.25">
      <c r="A16" s="36">
        <f>Команды!A16</f>
        <v>2</v>
      </c>
      <c r="B16" s="16" t="str">
        <f>Команды!B16</f>
        <v>Тянькіна О.П. Одеська обл.</v>
      </c>
      <c r="C16" s="17" t="str">
        <f>Команды!C16</f>
        <v>Україна</v>
      </c>
      <c r="D16" s="15">
        <f>Команды!D16</f>
        <v>1</v>
      </c>
      <c r="E16" s="15"/>
      <c r="F16" s="15">
        <f>Команды!F16</f>
        <v>2016</v>
      </c>
      <c r="G16" s="90">
        <v>1</v>
      </c>
      <c r="H16" s="90">
        <v>1</v>
      </c>
      <c r="I16" s="90">
        <v>1</v>
      </c>
      <c r="J16" s="90">
        <v>0</v>
      </c>
      <c r="K16" s="90">
        <v>1</v>
      </c>
      <c r="L16" s="74">
        <f t="shared" si="0"/>
        <v>4</v>
      </c>
    </row>
    <row r="17" spans="1:12" ht="20.25">
      <c r="A17" s="36">
        <f>Команды!A17</f>
        <v>3</v>
      </c>
      <c r="B17" s="16" t="str">
        <f>Команды!B17</f>
        <v>Савчук Н.П. Одеська обл.</v>
      </c>
      <c r="C17" s="17" t="str">
        <f>Команды!C17</f>
        <v>Молдова</v>
      </c>
      <c r="D17" s="15">
        <f>Команды!D17</f>
        <v>1</v>
      </c>
      <c r="E17" s="15"/>
      <c r="F17" s="15">
        <f>Команды!F17</f>
        <v>2016</v>
      </c>
      <c r="G17" s="90">
        <v>0</v>
      </c>
      <c r="H17" s="90">
        <v>1</v>
      </c>
      <c r="I17" s="90">
        <v>1</v>
      </c>
      <c r="J17" s="90">
        <v>0.5</v>
      </c>
      <c r="K17" s="90">
        <v>0</v>
      </c>
      <c r="L17" s="74">
        <f t="shared" si="0"/>
        <v>2.5</v>
      </c>
    </row>
    <row r="18" spans="1:12" s="43" customFormat="1" ht="20.25">
      <c r="A18" s="36">
        <f>Команды!A18</f>
        <v>4</v>
      </c>
      <c r="B18" s="16" t="str">
        <f>Команды!B18</f>
        <v>Носко М.А. Харківська обл.</v>
      </c>
      <c r="C18" s="17" t="str">
        <f>Команды!C18</f>
        <v>Україна</v>
      </c>
      <c r="D18" s="15">
        <f>Команды!D18</f>
        <v>1</v>
      </c>
      <c r="E18" s="15"/>
      <c r="F18" s="15">
        <f>Команды!F18</f>
        <v>2016</v>
      </c>
      <c r="G18" s="90">
        <v>0</v>
      </c>
      <c r="H18" s="90">
        <v>1</v>
      </c>
      <c r="I18" s="90">
        <v>0</v>
      </c>
      <c r="J18" s="90">
        <v>0</v>
      </c>
      <c r="K18" s="90">
        <v>0</v>
      </c>
      <c r="L18" s="74">
        <f t="shared" si="0"/>
        <v>1</v>
      </c>
    </row>
    <row r="19" spans="1:12" s="43" customFormat="1" ht="20.25">
      <c r="A19" s="36">
        <f>Команды!A19</f>
        <v>5</v>
      </c>
      <c r="B19" s="16" t="str">
        <f>Команды!B19</f>
        <v>Літвінов І.В. Харківська обл.</v>
      </c>
      <c r="C19" s="17" t="str">
        <f>Команды!C19</f>
        <v>Україна</v>
      </c>
      <c r="D19" s="15">
        <f>Команды!D19</f>
        <v>1</v>
      </c>
      <c r="E19" s="15"/>
      <c r="F19" s="15">
        <f>Команды!F19</f>
        <v>2016</v>
      </c>
      <c r="G19" s="90">
        <v>0</v>
      </c>
      <c r="H19" s="90">
        <v>2</v>
      </c>
      <c r="I19" s="90">
        <v>1</v>
      </c>
      <c r="J19" s="90">
        <v>0</v>
      </c>
      <c r="K19" s="90">
        <v>0</v>
      </c>
      <c r="L19" s="74">
        <f t="shared" si="0"/>
        <v>3</v>
      </c>
    </row>
    <row r="20" spans="1:12" s="43" customFormat="1" ht="20.25">
      <c r="A20" s="36">
        <f>Команды!A20</f>
        <v>6</v>
      </c>
      <c r="B20" s="16" t="str">
        <f>Команды!B20</f>
        <v>Некрасов С.А. Запорізька обл.</v>
      </c>
      <c r="C20" s="17" t="str">
        <f>Команды!C20</f>
        <v>Україна</v>
      </c>
      <c r="D20" s="15">
        <f>Команды!D20</f>
        <v>1</v>
      </c>
      <c r="E20" s="15"/>
      <c r="F20" s="15">
        <f>Команды!F20</f>
        <v>2016</v>
      </c>
      <c r="G20" s="90">
        <v>0</v>
      </c>
      <c r="H20" s="90">
        <v>2</v>
      </c>
      <c r="I20" s="90">
        <v>2</v>
      </c>
      <c r="J20" s="90">
        <v>0</v>
      </c>
      <c r="K20" s="90">
        <v>0</v>
      </c>
      <c r="L20" s="74">
        <f t="shared" si="0"/>
        <v>4</v>
      </c>
    </row>
    <row r="21" spans="1:12" ht="20.25">
      <c r="A21" s="36">
        <f>Команды!A21</f>
        <v>7</v>
      </c>
      <c r="B21" s="16" t="str">
        <f>Команды!B21</f>
        <v>Полевий Ю.Б. Хмельницька обл.</v>
      </c>
      <c r="C21" s="17" t="str">
        <f>Команды!C21</f>
        <v>Україна</v>
      </c>
      <c r="D21" s="15">
        <f>Команды!D21</f>
        <v>1</v>
      </c>
      <c r="E21" s="15"/>
      <c r="F21" s="15">
        <f>Команды!F21</f>
        <v>2016</v>
      </c>
      <c r="G21" s="90">
        <v>0</v>
      </c>
      <c r="H21" s="90">
        <v>2</v>
      </c>
      <c r="I21" s="90">
        <v>2</v>
      </c>
      <c r="J21" s="90">
        <v>0</v>
      </c>
      <c r="K21" s="90">
        <v>1</v>
      </c>
      <c r="L21" s="74">
        <f aca="true" t="shared" si="1" ref="L21:L28">SUM(G21:K21)</f>
        <v>5</v>
      </c>
    </row>
    <row r="22" spans="1:12" ht="20.25">
      <c r="A22" s="36">
        <f>Команды!A22</f>
        <v>8</v>
      </c>
      <c r="B22" s="16" t="str">
        <f>Команды!B22</f>
        <v>Іванченко Я.І. Дніпропетровська обл.</v>
      </c>
      <c r="C22" s="17" t="str">
        <f>Команды!C22</f>
        <v>Україна</v>
      </c>
      <c r="D22" s="15">
        <f>Команды!D22</f>
        <v>1</v>
      </c>
      <c r="E22" s="15"/>
      <c r="F22" s="15">
        <f>Команды!F22</f>
        <v>2016</v>
      </c>
      <c r="G22" s="90">
        <v>0</v>
      </c>
      <c r="H22" s="90">
        <v>2</v>
      </c>
      <c r="I22" s="90">
        <v>2</v>
      </c>
      <c r="J22" s="90">
        <v>0</v>
      </c>
      <c r="K22" s="90">
        <v>1</v>
      </c>
      <c r="L22" s="74">
        <f t="shared" si="1"/>
        <v>5</v>
      </c>
    </row>
    <row r="23" spans="1:12" ht="20.25">
      <c r="A23" s="36">
        <f>Команды!A23</f>
        <v>9</v>
      </c>
      <c r="B23" s="16" t="str">
        <f>Команды!B23</f>
        <v>Бойко Н.М. Харківська обл.</v>
      </c>
      <c r="C23" s="17" t="str">
        <f>Команды!C23</f>
        <v>Україна</v>
      </c>
      <c r="D23" s="15">
        <f>Команды!D23</f>
        <v>1</v>
      </c>
      <c r="E23" s="15"/>
      <c r="F23" s="15">
        <f>Команды!F23</f>
        <v>2016</v>
      </c>
      <c r="G23" s="90">
        <v>1</v>
      </c>
      <c r="H23" s="90">
        <v>1</v>
      </c>
      <c r="I23" s="90">
        <v>2</v>
      </c>
      <c r="J23" s="90">
        <v>0</v>
      </c>
      <c r="K23" s="90">
        <v>0</v>
      </c>
      <c r="L23" s="74">
        <f t="shared" si="1"/>
        <v>4</v>
      </c>
    </row>
    <row r="24" spans="1:12" ht="20.25">
      <c r="A24" s="36">
        <f>Команды!A24</f>
        <v>10</v>
      </c>
      <c r="B24" s="16" t="str">
        <f>Команды!B24</f>
        <v>Степанов О.І. Луганська обл.</v>
      </c>
      <c r="C24" s="17" t="str">
        <f>Команды!C24</f>
        <v>Україна</v>
      </c>
      <c r="D24" s="15">
        <f>Команды!D24</f>
        <v>1</v>
      </c>
      <c r="E24" s="15"/>
      <c r="F24" s="15">
        <f>Команды!F24</f>
        <v>2016</v>
      </c>
      <c r="G24" s="90">
        <v>0</v>
      </c>
      <c r="H24" s="90">
        <v>1</v>
      </c>
      <c r="I24" s="90">
        <v>1</v>
      </c>
      <c r="J24" s="90">
        <v>0</v>
      </c>
      <c r="K24" s="90">
        <v>0</v>
      </c>
      <c r="L24" s="74">
        <f t="shared" si="1"/>
        <v>2</v>
      </c>
    </row>
    <row r="25" spans="1:12" ht="20.25" hidden="1">
      <c r="A25" s="36">
        <f>Команды!A25</f>
        <v>11</v>
      </c>
      <c r="B25" s="16">
        <f>Команды!B25</f>
        <v>0</v>
      </c>
      <c r="C25" s="17" t="str">
        <f>Команды!C25</f>
        <v>Україна</v>
      </c>
      <c r="D25" s="15">
        <f>Команды!D25</f>
        <v>1</v>
      </c>
      <c r="E25" s="15"/>
      <c r="F25" s="15">
        <f>Команды!F25</f>
        <v>0</v>
      </c>
      <c r="G25" s="27"/>
      <c r="H25" s="27"/>
      <c r="I25" s="27"/>
      <c r="J25" s="27"/>
      <c r="K25" s="27"/>
      <c r="L25" s="48">
        <f t="shared" si="1"/>
        <v>0</v>
      </c>
    </row>
    <row r="26" spans="1:12" ht="20.25" hidden="1">
      <c r="A26" s="36">
        <f>Команды!A26</f>
        <v>12</v>
      </c>
      <c r="B26" s="16">
        <f>Команды!B26</f>
        <v>0</v>
      </c>
      <c r="C26" s="17" t="str">
        <f>Команды!C26</f>
        <v>Україна</v>
      </c>
      <c r="D26" s="15">
        <f>Команды!D26</f>
        <v>1</v>
      </c>
      <c r="E26" s="15"/>
      <c r="F26" s="15">
        <f>Команды!F26</f>
        <v>0</v>
      </c>
      <c r="G26" s="27"/>
      <c r="H26" s="27"/>
      <c r="I26" s="27"/>
      <c r="J26" s="27"/>
      <c r="K26" s="27"/>
      <c r="L26" s="48">
        <f t="shared" si="1"/>
        <v>0</v>
      </c>
    </row>
    <row r="27" spans="1:12" ht="20.25" hidden="1">
      <c r="A27" s="36">
        <f>Команды!A27</f>
        <v>13</v>
      </c>
      <c r="B27" s="16">
        <f>Команды!B27</f>
        <v>0</v>
      </c>
      <c r="C27" s="17" t="str">
        <f>Команды!C27</f>
        <v>Україна</v>
      </c>
      <c r="D27" s="15">
        <f>Команды!D27</f>
        <v>1</v>
      </c>
      <c r="E27" s="15"/>
      <c r="F27" s="15">
        <f>Команды!F27</f>
        <v>0</v>
      </c>
      <c r="G27" s="27"/>
      <c r="H27" s="27"/>
      <c r="I27" s="27"/>
      <c r="J27" s="27"/>
      <c r="K27" s="27"/>
      <c r="L27" s="48">
        <f t="shared" si="1"/>
        <v>0</v>
      </c>
    </row>
    <row r="28" spans="1:12" ht="20.25" hidden="1">
      <c r="A28" s="36">
        <f>Команды!A28</f>
        <v>14</v>
      </c>
      <c r="B28" s="16">
        <f>Команды!B28</f>
        <v>0</v>
      </c>
      <c r="C28" s="17" t="str">
        <f>Команды!C28</f>
        <v>Україна</v>
      </c>
      <c r="D28" s="15">
        <f>Команды!D28</f>
        <v>1</v>
      </c>
      <c r="E28" s="15"/>
      <c r="F28" s="15">
        <f>Команды!F28</f>
        <v>0</v>
      </c>
      <c r="G28" s="27"/>
      <c r="H28" s="27"/>
      <c r="I28" s="27"/>
      <c r="J28" s="27"/>
      <c r="K28" s="27"/>
      <c r="L28" s="48">
        <f t="shared" si="1"/>
        <v>0</v>
      </c>
    </row>
    <row r="30" spans="2:6" s="5" customFormat="1" ht="16.5" customHeight="1">
      <c r="B30" s="6" t="s">
        <v>16</v>
      </c>
      <c r="D30" s="11"/>
      <c r="F30" s="11" t="str">
        <f>Судьи!C10</f>
        <v>Нестеров В.В. ВП «Запорізька ОФСТ»</v>
      </c>
    </row>
  </sheetData>
  <sheetProtection/>
  <mergeCells count="26">
    <mergeCell ref="C8:F8"/>
    <mergeCell ref="A1:B4"/>
    <mergeCell ref="C1:F4"/>
    <mergeCell ref="A5:B5"/>
    <mergeCell ref="C5:F5"/>
    <mergeCell ref="A8:B8"/>
    <mergeCell ref="A6:B6"/>
    <mergeCell ref="C6:F6"/>
    <mergeCell ref="A7:B7"/>
    <mergeCell ref="C7:F7"/>
    <mergeCell ref="A14:L14"/>
    <mergeCell ref="A9:F9"/>
    <mergeCell ref="A10:A13"/>
    <mergeCell ref="B10:B13"/>
    <mergeCell ref="C10:C13"/>
    <mergeCell ref="D10:E10"/>
    <mergeCell ref="L12:L13"/>
    <mergeCell ref="G10:L11"/>
    <mergeCell ref="D11:D13"/>
    <mergeCell ref="E11:E13"/>
    <mergeCell ref="K12:K13"/>
    <mergeCell ref="G12:G13"/>
    <mergeCell ref="H12:H13"/>
    <mergeCell ref="F10:F13"/>
    <mergeCell ref="I12:I13"/>
    <mergeCell ref="J12:J13"/>
  </mergeCells>
  <printOptions/>
  <pageMargins left="0.7" right="0.7" top="0.75" bottom="0.75" header="0.3" footer="0.3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Kostin&amp;Ko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Рамиль Деянов(г.Москва)</dc:creator>
  <cp:keywords/>
  <dc:description/>
  <cp:lastModifiedBy>Женя</cp:lastModifiedBy>
  <cp:lastPrinted>2017-01-21T11:28:17Z</cp:lastPrinted>
  <dcterms:created xsi:type="dcterms:W3CDTF">2003-04-07T10:52:52Z</dcterms:created>
  <dcterms:modified xsi:type="dcterms:W3CDTF">2017-01-27T05:30:25Z</dcterms:modified>
  <cp:category/>
  <cp:version/>
  <cp:contentType/>
  <cp:contentStatus/>
</cp:coreProperties>
</file>