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5" windowWidth="19020" windowHeight="8820" tabRatio="895" activeTab="2"/>
  </bookViews>
  <sheets>
    <sheet name="Судьи" sheetId="1" r:id="rId1"/>
    <sheet name="Команды" sheetId="2" r:id="rId2"/>
    <sheet name="Итог" sheetId="3" r:id="rId3"/>
    <sheet name="С-1" sheetId="4" r:id="rId4"/>
    <sheet name="С-2" sheetId="5" r:id="rId5"/>
    <sheet name="С-3" sheetId="6" r:id="rId6"/>
    <sheet name="С-4" sheetId="7" r:id="rId7"/>
    <sheet name="С-5" sheetId="8" r:id="rId8"/>
    <sheet name="С-6" sheetId="9" r:id="rId9"/>
    <sheet name="Сложность" sheetId="10" r:id="rId10"/>
    <sheet name="Безопасность" sheetId="11" r:id="rId11"/>
    <sheet name="Полезность" sheetId="12" r:id="rId12"/>
    <sheet name="Новизна" sheetId="13" r:id="rId13"/>
    <sheet name="интегральная" sheetId="14" r:id="rId14"/>
  </sheets>
  <definedNames>
    <definedName name="_xlnm.Print_Area" localSheetId="10">'Безопасность'!$A$1:$P$20</definedName>
    <definedName name="_xlnm.Print_Area" localSheetId="13">'интегральная'!$A$1:$P$20</definedName>
    <definedName name="_xlnm.Print_Area" localSheetId="2">'Итог'!$A$1:$N$39</definedName>
    <definedName name="_xlnm.Print_Area" localSheetId="1">'Команды'!$A$1:$F$25</definedName>
    <definedName name="_xlnm.Print_Area" localSheetId="12">'Новизна'!$A$1:$P$20</definedName>
    <definedName name="_xlnm.Print_Area" localSheetId="11">'Полезность'!$A$1:$P$20</definedName>
    <definedName name="_xlnm.Print_Area" localSheetId="3">'С-1'!$A$1:$L$30</definedName>
    <definedName name="_xlnm.Print_Area" localSheetId="4">'С-2'!$A$1:$L$30</definedName>
    <definedName name="_xlnm.Print_Area" localSheetId="5">'С-3'!$A$1:$L$30</definedName>
    <definedName name="_xlnm.Print_Area" localSheetId="6">'С-4'!$A$1:$L$30</definedName>
    <definedName name="_xlnm.Print_Area" localSheetId="7">'С-5'!$A$1:$L$30</definedName>
    <definedName name="_xlnm.Print_Area" localSheetId="9">'Сложность'!$A$1:$P$26</definedName>
  </definedNames>
  <calcPr fullCalcOnLoad="1"/>
</workbook>
</file>

<file path=xl/sharedStrings.xml><?xml version="1.0" encoding="utf-8"?>
<sst xmlns="http://schemas.openxmlformats.org/spreadsheetml/2006/main" count="185" uniqueCount="94">
  <si>
    <t xml:space="preserve"> </t>
  </si>
  <si>
    <t>Ранг соревнований</t>
  </si>
  <si>
    <t>ПОКАЗАТЕЛЬ</t>
  </si>
  <si>
    <t>№</t>
  </si>
  <si>
    <t>Маршрут</t>
  </si>
  <si>
    <t xml:space="preserve">КС </t>
  </si>
  <si>
    <t>Сложность</t>
  </si>
  <si>
    <t>Новизна</t>
  </si>
  <si>
    <t>Полезность</t>
  </si>
  <si>
    <t>Сумма баллов</t>
  </si>
  <si>
    <t>Место</t>
  </si>
  <si>
    <t>Судьи</t>
  </si>
  <si>
    <t>Б</t>
  </si>
  <si>
    <t>Н</t>
  </si>
  <si>
    <t>Безопас ность</t>
  </si>
  <si>
    <t>Сл</t>
  </si>
  <si>
    <t>Судья</t>
  </si>
  <si>
    <t>Дисциплина</t>
  </si>
  <si>
    <t>Безопасность</t>
  </si>
  <si>
    <t>Напряженность</t>
  </si>
  <si>
    <t>заявл.</t>
  </si>
  <si>
    <t>Сроки</t>
  </si>
  <si>
    <t>Судья-1</t>
  </si>
  <si>
    <t>Судья-2</t>
  </si>
  <si>
    <t>Судья-3</t>
  </si>
  <si>
    <t>Судья-4</t>
  </si>
  <si>
    <t>Судья-5</t>
  </si>
  <si>
    <t>Фамилия И.О.</t>
  </si>
  <si>
    <t>Фамилия И.О.(город, звание)</t>
  </si>
  <si>
    <t xml:space="preserve">Кол-во судей = </t>
  </si>
  <si>
    <t>Миним. значение</t>
  </si>
  <si>
    <t>Максим. значение</t>
  </si>
  <si>
    <t xml:space="preserve">Число учитываемых оценок = </t>
  </si>
  <si>
    <t>Сумма  (без крайних баллов)</t>
  </si>
  <si>
    <t>Среднее значение</t>
  </si>
  <si>
    <t>Зам. Гл.судьи по виду :</t>
  </si>
  <si>
    <t>Секретарь СК по виду:</t>
  </si>
  <si>
    <t>Показатель</t>
  </si>
  <si>
    <t>Слож ность</t>
  </si>
  <si>
    <t>Полез ность</t>
  </si>
  <si>
    <t>Суммар ный результат</t>
  </si>
  <si>
    <t>Главный судья :</t>
  </si>
  <si>
    <t xml:space="preserve">Руководитель
(Ф.И.О., регион) </t>
  </si>
  <si>
    <t>Вид программы</t>
  </si>
  <si>
    <t>Судья-6</t>
  </si>
  <si>
    <t>факт.</t>
  </si>
  <si>
    <t>Маршрут велосипедный</t>
  </si>
  <si>
    <t>Судьи:</t>
  </si>
  <si>
    <t>Голубєв  О.В. (Україна, Харків, С2К, МС)</t>
  </si>
  <si>
    <t>Каніщев Є.О. (Україна, Харків, С1К, МС)</t>
  </si>
  <si>
    <t>Федерація спортивного туризму України</t>
  </si>
  <si>
    <t>Сложность/Безопасность/Полезность/Новизна/Интегральная</t>
  </si>
  <si>
    <t>Интег ральная</t>
  </si>
  <si>
    <t>К</t>
  </si>
  <si>
    <t>І</t>
  </si>
  <si>
    <t>Главный судья:</t>
  </si>
  <si>
    <t>Главный секретарь:</t>
  </si>
  <si>
    <t>ПРЕДВАРИТЕЛЬНЫЙ ПРОТОКОЛ</t>
  </si>
  <si>
    <t>Іванченко Ярослав Ігоревич</t>
  </si>
  <si>
    <t>Полевий Юрій Богданович</t>
  </si>
  <si>
    <t>Полевий Ю.Б. Хмельницька ОФСТ</t>
  </si>
  <si>
    <t>Спортивные маршруты 2к.с.</t>
  </si>
  <si>
    <t>Маршруты 2 к.с.</t>
  </si>
  <si>
    <t>интегральная (от -17 по 6)</t>
  </si>
  <si>
    <t xml:space="preserve">Полезность (от 0 по 4) </t>
  </si>
  <si>
    <t xml:space="preserve">Новизна (от 0 по 8) </t>
  </si>
  <si>
    <t xml:space="preserve">Безопасность (от -15 по 8 ) </t>
  </si>
  <si>
    <t xml:space="preserve">Сложность (от 5 по 16 ) </t>
  </si>
  <si>
    <t>Головний суддя з велосипедного туризму:</t>
  </si>
  <si>
    <t>Головний секретар з велосипедного туризму:</t>
  </si>
  <si>
    <t>Украина,   Харьков    27.01.2017</t>
  </si>
  <si>
    <t>Всеукраїнські змагання зі спортивних походів 2016 (вело, 1-3 к.с.)</t>
  </si>
  <si>
    <t>Коджебаш В.Ф. Одеська обл.</t>
  </si>
  <si>
    <t>Носко М.А. Харківська обл.</t>
  </si>
  <si>
    <t>Ільченко О.П. Харківська обл.</t>
  </si>
  <si>
    <t>Мартьянов В.О. Запорізька обл.</t>
  </si>
  <si>
    <t>Усенко А.В. Сумська обл.</t>
  </si>
  <si>
    <t>Трощенко В.О. Миколаївська обл.</t>
  </si>
  <si>
    <t>Бойко Ю.В. Харківська обл.</t>
  </si>
  <si>
    <t>Нечепоренко А.С. Харківська обл.</t>
  </si>
  <si>
    <t>Младьонов П.Л. Харківська обл.</t>
  </si>
  <si>
    <t>Білашов Д.В. Одеська обл.</t>
  </si>
  <si>
    <t>Україна</t>
  </si>
  <si>
    <t>Україна, Білорусь</t>
  </si>
  <si>
    <t>Ізраїль</t>
  </si>
  <si>
    <t>Васильєв Юрій Костянтинович</t>
  </si>
  <si>
    <t>Пантюшков Олексій Михайлович</t>
  </si>
  <si>
    <t>Швак Ігор Орестович</t>
  </si>
  <si>
    <t>Васильєв Ю.К. ВП «ФСТ Харківської області»</t>
  </si>
  <si>
    <t>Іванченко Я.І. ВП «Криворізька ФСТ» Дніпропетровської ОФСТ</t>
  </si>
  <si>
    <t>Пантюшков О.М. Дніпропетровська ОФСТ</t>
  </si>
  <si>
    <t>Швак І.О. Одеська ОФСТ</t>
  </si>
  <si>
    <t>Ріттер Наталія Анатоліївна</t>
  </si>
  <si>
    <t>Ріттер Н.А. ВП «ФСТ Харківської області»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</si>
</sst>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u val="single"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1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justify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justify"/>
    </xf>
    <xf numFmtId="0" fontId="7" fillId="3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4" xfId="0" applyFont="1" applyBorder="1" applyAlignment="1">
      <alignment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7" fillId="0" borderId="17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1" fontId="7" fillId="0" borderId="19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7" fillId="0" borderId="0" xfId="0" applyNumberFormat="1" applyFont="1" applyBorder="1" applyAlignment="1">
      <alignment horizontal="center" vertical="top"/>
    </xf>
    <xf numFmtId="1" fontId="7" fillId="0" borderId="16" xfId="0" applyNumberFormat="1" applyFont="1" applyBorder="1" applyAlignment="1">
      <alignment horizontal="center" vertical="top"/>
    </xf>
    <xf numFmtId="0" fontId="0" fillId="0" borderId="17" xfId="0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1" fillId="34" borderId="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34" borderId="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34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/>
    </xf>
    <xf numFmtId="0" fontId="17" fillId="0" borderId="23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1" fillId="34" borderId="2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justify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horizontal="justify"/>
    </xf>
    <xf numFmtId="0" fontId="0" fillId="0" borderId="34" xfId="0" applyBorder="1" applyAlignment="1">
      <alignment horizontal="justify"/>
    </xf>
    <xf numFmtId="0" fontId="0" fillId="0" borderId="28" xfId="0" applyBorder="1" applyAlignment="1">
      <alignment horizontal="justify"/>
    </xf>
    <xf numFmtId="0" fontId="4" fillId="0" borderId="28" xfId="0" applyFont="1" applyBorder="1" applyAlignment="1">
      <alignment horizontal="left" vertical="top" wrapText="1"/>
    </xf>
    <xf numFmtId="2" fontId="4" fillId="0" borderId="26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2" fontId="7" fillId="0" borderId="13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0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1543050</xdr:colOff>
      <xdr:row>3</xdr:row>
      <xdr:rowOff>152400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09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1533525</xdr:colOff>
      <xdr:row>4</xdr:row>
      <xdr:rowOff>28575</xdr:rowOff>
    </xdr:to>
    <xdr:pic>
      <xdr:nvPicPr>
        <xdr:cNvPr id="1" name="Рисунок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809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30.125" style="0" customWidth="1"/>
    <col min="2" max="2" width="34.375" style="0" customWidth="1"/>
    <col min="3" max="3" width="64.25390625" style="0" customWidth="1"/>
  </cols>
  <sheetData>
    <row r="1" spans="1:2" ht="12.75">
      <c r="A1" t="s">
        <v>29</v>
      </c>
      <c r="B1" s="23">
        <v>6</v>
      </c>
    </row>
    <row r="2" spans="1:2" ht="12.75">
      <c r="A2" t="s">
        <v>32</v>
      </c>
      <c r="B2" s="36">
        <f>B1-2</f>
        <v>4</v>
      </c>
    </row>
    <row r="4" spans="2:3" ht="12.75">
      <c r="B4" s="7" t="s">
        <v>27</v>
      </c>
      <c r="C4" s="7" t="s">
        <v>28</v>
      </c>
    </row>
    <row r="5" spans="1:6" s="55" customFormat="1" ht="12.75">
      <c r="A5" s="55" t="s">
        <v>22</v>
      </c>
      <c r="B5" s="77" t="s">
        <v>85</v>
      </c>
      <c r="C5" s="77" t="s">
        <v>88</v>
      </c>
      <c r="F5" s="71"/>
    </row>
    <row r="6" spans="1:6" s="55" customFormat="1" ht="12.75">
      <c r="A6" s="55" t="s">
        <v>23</v>
      </c>
      <c r="B6" s="77" t="s">
        <v>58</v>
      </c>
      <c r="C6" s="77" t="s">
        <v>89</v>
      </c>
      <c r="F6" s="71"/>
    </row>
    <row r="7" spans="1:6" s="50" customFormat="1" ht="12.75">
      <c r="A7" s="55" t="s">
        <v>24</v>
      </c>
      <c r="B7" s="77" t="s">
        <v>86</v>
      </c>
      <c r="C7" s="77" t="s">
        <v>90</v>
      </c>
      <c r="F7" s="71"/>
    </row>
    <row r="8" spans="1:6" ht="12.75">
      <c r="A8" s="55" t="s">
        <v>25</v>
      </c>
      <c r="B8" s="77" t="s">
        <v>59</v>
      </c>
      <c r="C8" s="77" t="s">
        <v>60</v>
      </c>
      <c r="F8" s="71"/>
    </row>
    <row r="9" spans="1:6" ht="12.75">
      <c r="A9" s="55" t="s">
        <v>26</v>
      </c>
      <c r="B9" s="37" t="s">
        <v>92</v>
      </c>
      <c r="C9" s="77" t="s">
        <v>93</v>
      </c>
      <c r="F9" s="71"/>
    </row>
    <row r="10" spans="1:6" ht="12.75">
      <c r="A10" s="55" t="s">
        <v>44</v>
      </c>
      <c r="B10" s="77" t="s">
        <v>87</v>
      </c>
      <c r="C10" s="77" t="s">
        <v>91</v>
      </c>
      <c r="F10" s="71"/>
    </row>
    <row r="11" spans="1:6" ht="12.75">
      <c r="A11" s="55"/>
      <c r="B11" s="37"/>
      <c r="C11" s="54"/>
      <c r="F11" s="71"/>
    </row>
    <row r="12" spans="1:6" ht="12.75">
      <c r="A12" s="55"/>
      <c r="B12" s="37"/>
      <c r="C12" s="54"/>
      <c r="F12" s="71"/>
    </row>
    <row r="13" spans="1:3" ht="12.75">
      <c r="A13" s="55"/>
      <c r="B13" s="37"/>
      <c r="C13" s="37"/>
    </row>
    <row r="14" spans="1:3" ht="12.75">
      <c r="A14" s="55"/>
      <c r="B14" s="53"/>
      <c r="C14" s="37"/>
    </row>
    <row r="15" spans="1:3" ht="12.75">
      <c r="A15" s="55"/>
      <c r="B15" s="54"/>
      <c r="C15" s="53"/>
    </row>
    <row r="16" spans="1:3" ht="12.75">
      <c r="A16" s="55"/>
      <c r="B16" s="53"/>
      <c r="C16" s="53"/>
    </row>
    <row r="17" spans="1:3" ht="12.75">
      <c r="A17" s="55"/>
      <c r="B17" s="37"/>
      <c r="C17" s="37"/>
    </row>
    <row r="18" spans="2:3" ht="12.75">
      <c r="B18" s="51"/>
      <c r="C18" s="24"/>
    </row>
    <row r="19" spans="1:3" ht="12.75">
      <c r="A19" t="s">
        <v>55</v>
      </c>
      <c r="B19" s="24" t="s">
        <v>49</v>
      </c>
      <c r="C19" s="38"/>
    </row>
    <row r="20" spans="1:3" ht="12.75">
      <c r="A20" t="s">
        <v>56</v>
      </c>
      <c r="B20" s="24" t="s">
        <v>48</v>
      </c>
      <c r="C20" s="2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6">
      <selection activeCell="B10" sqref="B10:B13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32.875" style="0" customWidth="1"/>
    <col min="4" max="4" width="9.25390625" style="0" customWidth="1"/>
    <col min="5" max="5" width="7.125" style="0" customWidth="1"/>
    <col min="6" max="11" width="13.75390625" style="0" customWidth="1"/>
    <col min="12" max="12" width="12.75390625" style="0" customWidth="1"/>
    <col min="13" max="13" width="9.875" style="0" customWidth="1"/>
    <col min="14" max="14" width="10.875" style="0" customWidth="1"/>
    <col min="15" max="15" width="12.875" style="0" customWidth="1"/>
    <col min="16" max="16" width="9.875" style="0" customWidth="1"/>
    <col min="17" max="17" width="9.875" style="1" customWidth="1"/>
    <col min="18" max="16384" width="9.125" style="1" customWidth="1"/>
  </cols>
  <sheetData>
    <row r="1" spans="1:16" ht="12.75" customHeight="1">
      <c r="A1" s="160" t="s">
        <v>0</v>
      </c>
      <c r="B1" s="161"/>
      <c r="C1" s="163" t="str">
        <f>Команды!C1</f>
        <v>Федерація спортивного туризму України</v>
      </c>
      <c r="D1" s="163"/>
      <c r="E1" s="164"/>
      <c r="F1" s="165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16" ht="12.75" customHeight="1">
      <c r="A2" s="162"/>
      <c r="B2" s="117"/>
      <c r="C2" s="152"/>
      <c r="D2" s="152"/>
      <c r="E2" s="152"/>
      <c r="F2" s="166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16" ht="12.75" customHeight="1">
      <c r="A3" s="162"/>
      <c r="B3" s="117"/>
      <c r="C3" s="152"/>
      <c r="D3" s="152"/>
      <c r="E3" s="152"/>
      <c r="F3" s="166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16" ht="12.75" customHeight="1">
      <c r="A4" s="162"/>
      <c r="B4" s="117"/>
      <c r="C4" s="152"/>
      <c r="D4" s="152"/>
      <c r="E4" s="152"/>
      <c r="F4" s="166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16" ht="15.75">
      <c r="A5" s="158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59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16" ht="16.5" customHeight="1">
      <c r="A6" s="158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67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16" ht="15.75">
      <c r="A7" s="158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59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16" ht="15.75">
      <c r="A8" s="158" t="str">
        <f>Команды!A8</f>
        <v>ПОКАЗАТЕЛЬ</v>
      </c>
      <c r="B8" s="116"/>
      <c r="C8" s="116" t="s">
        <v>6</v>
      </c>
      <c r="D8" s="116"/>
      <c r="E8" s="116"/>
      <c r="F8" s="159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16" ht="21" customHeight="1">
      <c r="A9" s="169" t="str">
        <f>Команды!A9</f>
        <v>ПРЕДВАРИТЕЛЬНЫЙ ПРОТОКОЛ</v>
      </c>
      <c r="B9" s="111"/>
      <c r="C9" s="111"/>
      <c r="D9" s="111"/>
      <c r="E9" s="111"/>
      <c r="F9" s="170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17" ht="15" customHeight="1">
      <c r="A10" s="171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74" t="s">
        <v>67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6"/>
    </row>
    <row r="11" spans="1:17" s="43" customFormat="1" ht="38.25" customHeight="1">
      <c r="A11" s="171"/>
      <c r="B11" s="114"/>
      <c r="C11" s="114"/>
      <c r="D11" s="115" t="str">
        <f>Команды!D11</f>
        <v>заявл.</v>
      </c>
      <c r="E11" s="115" t="str">
        <f>Команды!E11</f>
        <v>факт.</v>
      </c>
      <c r="F11" s="113"/>
      <c r="G11" s="177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1:17" s="43" customFormat="1" ht="13.5" customHeight="1">
      <c r="A12" s="171"/>
      <c r="B12" s="114"/>
      <c r="C12" s="114"/>
      <c r="D12" s="115"/>
      <c r="E12" s="115"/>
      <c r="F12" s="113"/>
      <c r="G12" s="168" t="s">
        <v>34</v>
      </c>
      <c r="H12" s="172" t="s">
        <v>33</v>
      </c>
      <c r="I12" s="168" t="s">
        <v>9</v>
      </c>
      <c r="J12" s="168" t="s">
        <v>30</v>
      </c>
      <c r="K12" s="168" t="s">
        <v>31</v>
      </c>
      <c r="L12" s="155" t="str">
        <f>Судьи!B5</f>
        <v>Васильєв Юрій Костянтинович</v>
      </c>
      <c r="M12" s="155" t="str">
        <f>Судьи!B6</f>
        <v>Іванченко Ярослав Ігоревич</v>
      </c>
      <c r="N12" s="157" t="str">
        <f>Судьи!B7</f>
        <v>Пантюшков Олексій Михайлович</v>
      </c>
      <c r="O12" s="157" t="str">
        <f>Судьи!B8</f>
        <v>Полевий Юрій Богданович</v>
      </c>
      <c r="P12" s="157" t="str">
        <f>Судьи!B9</f>
        <v>Ріттер Наталія Анатоліївна</v>
      </c>
      <c r="Q12" s="157" t="str">
        <f>Судьи!B10</f>
        <v>Швак Ігор Орестович</v>
      </c>
    </row>
    <row r="13" spans="1:17" s="42" customFormat="1" ht="55.5" customHeight="1">
      <c r="A13" s="171"/>
      <c r="B13" s="114"/>
      <c r="C13" s="114"/>
      <c r="D13" s="115"/>
      <c r="E13" s="115"/>
      <c r="F13" s="113"/>
      <c r="G13" s="113"/>
      <c r="H13" s="173"/>
      <c r="I13" s="113"/>
      <c r="J13" s="113"/>
      <c r="K13" s="113"/>
      <c r="L13" s="156"/>
      <c r="M13" s="156"/>
      <c r="N13" s="155"/>
      <c r="O13" s="155"/>
      <c r="P13" s="155"/>
      <c r="Q13" s="155"/>
    </row>
    <row r="14" spans="1:16" s="4" customFormat="1" ht="21.75" customHeight="1">
      <c r="A14" s="44"/>
      <c r="B14" s="45"/>
      <c r="C14" s="46" t="str">
        <f>Команды!C14</f>
        <v>Маршруты 2 к.с.</v>
      </c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</row>
    <row r="15" spans="1:17" ht="31.5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15"/>
      <c r="F15" s="15">
        <f>Команды!F15</f>
        <v>2016</v>
      </c>
      <c r="G15" s="105">
        <f>H15/Судьи!$B$2</f>
        <v>8.25</v>
      </c>
      <c r="H15" s="105">
        <f aca="true" t="shared" si="0" ref="H15:H21">I15-J15-K15</f>
        <v>33</v>
      </c>
      <c r="I15" s="106">
        <f aca="true" t="shared" si="1" ref="I15:I21">SUM(L15:Q15)</f>
        <v>50</v>
      </c>
      <c r="J15" s="106">
        <f aca="true" t="shared" si="2" ref="J15:J21">MIN(L15:Q15)</f>
        <v>7</v>
      </c>
      <c r="K15" s="106">
        <f aca="true" t="shared" si="3" ref="K15:K21">MAX(L15:Q15)</f>
        <v>10</v>
      </c>
      <c r="L15" s="107">
        <f>'С-1'!G15</f>
        <v>9</v>
      </c>
      <c r="M15" s="107">
        <f>'С-2'!G15</f>
        <v>7</v>
      </c>
      <c r="N15" s="107">
        <f>'С-3'!G15</f>
        <v>7</v>
      </c>
      <c r="O15" s="107">
        <f>'С-4'!G15</f>
        <v>9</v>
      </c>
      <c r="P15" s="107">
        <f>'С-5'!G15</f>
        <v>8</v>
      </c>
      <c r="Q15" s="107">
        <f>'С-6'!G15</f>
        <v>10</v>
      </c>
    </row>
    <row r="16" spans="1:17" ht="31.5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15"/>
      <c r="F16" s="15">
        <f>Команды!F16</f>
        <v>2016</v>
      </c>
      <c r="G16" s="105">
        <f>H16/Судьи!$B$2</f>
        <v>8.25</v>
      </c>
      <c r="H16" s="105">
        <f t="shared" si="0"/>
        <v>33</v>
      </c>
      <c r="I16" s="106">
        <f t="shared" si="1"/>
        <v>52</v>
      </c>
      <c r="J16" s="106">
        <f t="shared" si="2"/>
        <v>7</v>
      </c>
      <c r="K16" s="106">
        <f t="shared" si="3"/>
        <v>12</v>
      </c>
      <c r="L16" s="107">
        <f>'С-1'!G16</f>
        <v>8</v>
      </c>
      <c r="M16" s="107">
        <f>'С-2'!G16</f>
        <v>8</v>
      </c>
      <c r="N16" s="107">
        <f>'С-3'!G16</f>
        <v>10</v>
      </c>
      <c r="O16" s="107">
        <f>'С-4'!G16</f>
        <v>7</v>
      </c>
      <c r="P16" s="107">
        <f>'С-5'!G16</f>
        <v>7</v>
      </c>
      <c r="Q16" s="107">
        <f>'С-6'!G16</f>
        <v>12</v>
      </c>
    </row>
    <row r="17" spans="1:17" ht="31.5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15"/>
      <c r="F17" s="15">
        <f>Команды!F17</f>
        <v>2016</v>
      </c>
      <c r="G17" s="105">
        <f>H17/Судьи!$B$2</f>
        <v>7.5</v>
      </c>
      <c r="H17" s="105">
        <f t="shared" si="0"/>
        <v>30</v>
      </c>
      <c r="I17" s="106">
        <f t="shared" si="1"/>
        <v>46</v>
      </c>
      <c r="J17" s="106">
        <f t="shared" si="2"/>
        <v>6</v>
      </c>
      <c r="K17" s="106">
        <f t="shared" si="3"/>
        <v>10</v>
      </c>
      <c r="L17" s="107">
        <f>'С-1'!G17</f>
        <v>8</v>
      </c>
      <c r="M17" s="107">
        <f>'С-2'!G17</f>
        <v>7</v>
      </c>
      <c r="N17" s="107">
        <f>'С-3'!G17</f>
        <v>6</v>
      </c>
      <c r="O17" s="107">
        <f>'С-4'!G17</f>
        <v>8</v>
      </c>
      <c r="P17" s="107">
        <f>'С-5'!G17</f>
        <v>10</v>
      </c>
      <c r="Q17" s="107">
        <f>'С-6'!G17</f>
        <v>7</v>
      </c>
    </row>
    <row r="18" spans="1:17" s="42" customFormat="1" ht="31.5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15"/>
      <c r="F18" s="15">
        <f>Команды!F18</f>
        <v>2016</v>
      </c>
      <c r="G18" s="105">
        <f>H18/Судьи!$B$2</f>
        <v>9.5</v>
      </c>
      <c r="H18" s="105">
        <f t="shared" si="0"/>
        <v>38</v>
      </c>
      <c r="I18" s="106">
        <f t="shared" si="1"/>
        <v>55</v>
      </c>
      <c r="J18" s="106">
        <f t="shared" si="2"/>
        <v>7</v>
      </c>
      <c r="K18" s="106">
        <f t="shared" si="3"/>
        <v>10</v>
      </c>
      <c r="L18" s="107">
        <f>'С-1'!G18</f>
        <v>10</v>
      </c>
      <c r="M18" s="107">
        <f>'С-2'!G18</f>
        <v>10</v>
      </c>
      <c r="N18" s="107">
        <f>'С-3'!G18</f>
        <v>9</v>
      </c>
      <c r="O18" s="107">
        <f>'С-4'!G18</f>
        <v>9</v>
      </c>
      <c r="P18" s="107">
        <f>'С-5'!G18</f>
        <v>7</v>
      </c>
      <c r="Q18" s="107">
        <f>'С-6'!G18</f>
        <v>10</v>
      </c>
    </row>
    <row r="19" spans="1:17" s="42" customFormat="1" ht="31.5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15"/>
      <c r="F19" s="15">
        <f>Команды!F19</f>
        <v>2016</v>
      </c>
      <c r="G19" s="105">
        <f>H19/Судьи!$B$2</f>
        <v>8</v>
      </c>
      <c r="H19" s="105">
        <f t="shared" si="0"/>
        <v>32</v>
      </c>
      <c r="I19" s="106">
        <f t="shared" si="1"/>
        <v>48</v>
      </c>
      <c r="J19" s="106">
        <f t="shared" si="2"/>
        <v>5</v>
      </c>
      <c r="K19" s="106">
        <f t="shared" si="3"/>
        <v>11</v>
      </c>
      <c r="L19" s="107">
        <f>'С-1'!G19</f>
        <v>7</v>
      </c>
      <c r="M19" s="107">
        <f>'С-2'!G19</f>
        <v>7</v>
      </c>
      <c r="N19" s="107">
        <f>'С-3'!G19</f>
        <v>9</v>
      </c>
      <c r="O19" s="107">
        <f>'С-4'!G19</f>
        <v>5</v>
      </c>
      <c r="P19" s="107">
        <f>'С-5'!G19</f>
        <v>9</v>
      </c>
      <c r="Q19" s="107">
        <f>'С-6'!G19</f>
        <v>11</v>
      </c>
    </row>
    <row r="20" spans="1:17" s="42" customFormat="1" ht="31.5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15"/>
      <c r="F20" s="15">
        <f>Команды!F20</f>
        <v>2016</v>
      </c>
      <c r="G20" s="105">
        <f>H20/Судьи!$B$2</f>
        <v>10.75</v>
      </c>
      <c r="H20" s="105">
        <f t="shared" si="0"/>
        <v>43</v>
      </c>
      <c r="I20" s="106">
        <f t="shared" si="1"/>
        <v>64</v>
      </c>
      <c r="J20" s="106">
        <f t="shared" si="2"/>
        <v>7</v>
      </c>
      <c r="K20" s="106">
        <f t="shared" si="3"/>
        <v>14</v>
      </c>
      <c r="L20" s="107">
        <f>'С-1'!G20</f>
        <v>11</v>
      </c>
      <c r="M20" s="107">
        <f>'С-2'!G20</f>
        <v>12</v>
      </c>
      <c r="N20" s="107">
        <f>'С-3'!G20</f>
        <v>8</v>
      </c>
      <c r="O20" s="107">
        <f>'С-4'!G20</f>
        <v>7</v>
      </c>
      <c r="P20" s="107">
        <f>'С-5'!G20</f>
        <v>14</v>
      </c>
      <c r="Q20" s="107">
        <f>'С-6'!G20</f>
        <v>12</v>
      </c>
    </row>
    <row r="21" spans="1:17" ht="31.5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15"/>
      <c r="F21" s="15">
        <f>Команды!F21</f>
        <v>2015</v>
      </c>
      <c r="G21" s="105">
        <f>H21/Судьи!$B$2</f>
        <v>8.5</v>
      </c>
      <c r="H21" s="105">
        <f t="shared" si="0"/>
        <v>34</v>
      </c>
      <c r="I21" s="106">
        <f t="shared" si="1"/>
        <v>51</v>
      </c>
      <c r="J21" s="106">
        <f t="shared" si="2"/>
        <v>7</v>
      </c>
      <c r="K21" s="106">
        <f t="shared" si="3"/>
        <v>10</v>
      </c>
      <c r="L21" s="107">
        <f>'С-1'!G21</f>
        <v>10</v>
      </c>
      <c r="M21" s="107">
        <f>'С-2'!G21</f>
        <v>7</v>
      </c>
      <c r="N21" s="107">
        <f>'С-3'!G21</f>
        <v>10</v>
      </c>
      <c r="O21" s="107">
        <f>'С-4'!G21</f>
        <v>8</v>
      </c>
      <c r="P21" s="107">
        <f>'С-5'!G21</f>
        <v>8</v>
      </c>
      <c r="Q21" s="107">
        <f>'С-6'!G21</f>
        <v>8</v>
      </c>
    </row>
    <row r="22" spans="1:17" ht="31.5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15"/>
      <c r="F22" s="15">
        <f>Команды!F22</f>
        <v>2016</v>
      </c>
      <c r="G22" s="105">
        <f>H22/Судьи!$B$2</f>
        <v>14</v>
      </c>
      <c r="H22" s="105">
        <f>I22-J22-K22</f>
        <v>56</v>
      </c>
      <c r="I22" s="106">
        <f>SUM(L22:Q22)</f>
        <v>83</v>
      </c>
      <c r="J22" s="106">
        <f>MIN(L22:Q22)</f>
        <v>11</v>
      </c>
      <c r="K22" s="106">
        <f>MAX(L22:Q22)</f>
        <v>16</v>
      </c>
      <c r="L22" s="107">
        <f>'С-1'!G22</f>
        <v>14</v>
      </c>
      <c r="M22" s="107">
        <f>'С-2'!G22</f>
        <v>16</v>
      </c>
      <c r="N22" s="107">
        <f>'С-3'!G22</f>
        <v>14</v>
      </c>
      <c r="O22" s="107">
        <f>'С-4'!G22</f>
        <v>14</v>
      </c>
      <c r="P22" s="107">
        <f>'С-5'!G22</f>
        <v>14</v>
      </c>
      <c r="Q22" s="107">
        <f>'С-6'!G22</f>
        <v>11</v>
      </c>
    </row>
    <row r="23" spans="1:17" ht="31.5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15"/>
      <c r="F23" s="15">
        <f>Команды!F23</f>
        <v>2016</v>
      </c>
      <c r="G23" s="105">
        <f>H23/Судьи!$B$2</f>
        <v>8.75</v>
      </c>
      <c r="H23" s="105">
        <f>I23-J23-K23</f>
        <v>35</v>
      </c>
      <c r="I23" s="106">
        <f>SUM(L23:Q23)</f>
        <v>52</v>
      </c>
      <c r="J23" s="106">
        <f>MIN(L23:Q23)</f>
        <v>7</v>
      </c>
      <c r="K23" s="106">
        <f>MAX(L23:Q23)</f>
        <v>10</v>
      </c>
      <c r="L23" s="107">
        <f>'С-1'!G23</f>
        <v>9</v>
      </c>
      <c r="M23" s="107">
        <f>'С-2'!G23</f>
        <v>7</v>
      </c>
      <c r="N23" s="107">
        <f>'С-3'!G23</f>
        <v>9</v>
      </c>
      <c r="O23" s="107">
        <f>'С-4'!G23</f>
        <v>9</v>
      </c>
      <c r="P23" s="107">
        <f>'С-5'!G23</f>
        <v>8</v>
      </c>
      <c r="Q23" s="107">
        <f>'С-6'!G23</f>
        <v>10</v>
      </c>
    </row>
    <row r="24" spans="1:17" ht="31.5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15"/>
      <c r="F24" s="15">
        <f>Команды!F24</f>
        <v>2016</v>
      </c>
      <c r="G24" s="105">
        <f>H24/Судьи!$B$2</f>
        <v>10.5</v>
      </c>
      <c r="H24" s="105">
        <f>I24-J24-K24</f>
        <v>42</v>
      </c>
      <c r="I24" s="106">
        <f>SUM(L24:Q24)</f>
        <v>63</v>
      </c>
      <c r="J24" s="106">
        <f>MIN(L24:Q24)</f>
        <v>5</v>
      </c>
      <c r="K24" s="106">
        <f>MAX(L24:Q24)</f>
        <v>16</v>
      </c>
      <c r="L24" s="107">
        <f>'С-1'!G24</f>
        <v>9</v>
      </c>
      <c r="M24" s="107">
        <f>'С-2'!G24</f>
        <v>16</v>
      </c>
      <c r="N24" s="107">
        <f>'С-3'!G24</f>
        <v>8</v>
      </c>
      <c r="O24" s="107">
        <f>'С-4'!G24</f>
        <v>5</v>
      </c>
      <c r="P24" s="107">
        <f>'С-5'!G24</f>
        <v>14</v>
      </c>
      <c r="Q24" s="107">
        <f>'С-6'!G24</f>
        <v>11</v>
      </c>
    </row>
    <row r="26" spans="2:4" ht="18">
      <c r="B26" s="6" t="s">
        <v>11</v>
      </c>
      <c r="C26" s="32" t="str">
        <f>Судьи!C5</f>
        <v>Васильєв Ю.К. ВП «ФСТ Харківської області»</v>
      </c>
      <c r="D26" s="34"/>
    </row>
    <row r="27" spans="3:4" ht="15">
      <c r="C27" s="32" t="str">
        <f>Судьи!C6</f>
        <v>Іванченко Я.І. ВП «Криворізька ФСТ» Дніпропетровської ОФСТ</v>
      </c>
      <c r="D27" s="34"/>
    </row>
    <row r="28" spans="3:4" ht="15">
      <c r="C28" s="32" t="str">
        <f>Судьи!C7</f>
        <v>Пантюшков О.М. Дніпропетровська ОФСТ</v>
      </c>
      <c r="D28" s="34"/>
    </row>
    <row r="29" spans="3:4" ht="15">
      <c r="C29" s="32" t="str">
        <f>Судьи!C8</f>
        <v>Полевий Ю.Б. Хмельницька ОФСТ</v>
      </c>
      <c r="D29" s="34"/>
    </row>
    <row r="30" spans="3:4" ht="15">
      <c r="C30" s="32" t="str">
        <f>Судьи!C9</f>
        <v>Ріттер Н.А. ВП «ФСТ Харківської області»</v>
      </c>
      <c r="D30" s="34"/>
    </row>
    <row r="31" spans="3:4" ht="15">
      <c r="C31" s="32" t="str">
        <f>Судьи!C10</f>
        <v>Швак І.О. Одеська ОФСТ</v>
      </c>
      <c r="D31" s="34"/>
    </row>
    <row r="32" spans="3:4" ht="15" hidden="1">
      <c r="C32" s="32">
        <f>Судьи!C11</f>
        <v>0</v>
      </c>
      <c r="D32" s="34"/>
    </row>
    <row r="33" spans="3:4" ht="15" hidden="1">
      <c r="C33" s="32">
        <f>Судьи!C12</f>
        <v>0</v>
      </c>
      <c r="D33" s="34"/>
    </row>
    <row r="34" spans="3:4" ht="15" hidden="1">
      <c r="C34" s="32">
        <f>Судьи!C13</f>
        <v>0</v>
      </c>
      <c r="D34" s="34"/>
    </row>
    <row r="35" spans="3:4" ht="15" hidden="1">
      <c r="C35" s="32">
        <f>Судьи!C14</f>
        <v>0</v>
      </c>
      <c r="D35" s="34"/>
    </row>
    <row r="36" spans="3:4" ht="15" hidden="1">
      <c r="C36" s="32">
        <f>Судьи!C15</f>
        <v>0</v>
      </c>
      <c r="D36" s="34"/>
    </row>
    <row r="37" spans="3:4" ht="15" hidden="1">
      <c r="C37" s="32"/>
      <c r="D37" s="34"/>
    </row>
    <row r="38" ht="15" hidden="1">
      <c r="C38" s="32"/>
    </row>
    <row r="39" ht="12.75" hidden="1"/>
    <row r="40" spans="2:4" ht="15" hidden="1">
      <c r="B40" s="32" t="s">
        <v>35</v>
      </c>
      <c r="C40" s="32">
        <f>Судьи!B18</f>
        <v>0</v>
      </c>
      <c r="D40" s="33"/>
    </row>
    <row r="42" spans="2:4" ht="15">
      <c r="B42" s="32" t="s">
        <v>41</v>
      </c>
      <c r="C42" s="32" t="str">
        <f>Судьи!B19</f>
        <v>Каніщев Є.О. (Україна, Харків, С1К, МС)</v>
      </c>
      <c r="D42" s="33"/>
    </row>
    <row r="43" spans="2:4" ht="15">
      <c r="B43" s="32" t="s">
        <v>36</v>
      </c>
      <c r="C43" s="32" t="str">
        <f>Судьи!B20</f>
        <v>Голубєв  О.В. (Україна, Харків, С2К, МС)</v>
      </c>
      <c r="D43" s="33"/>
    </row>
    <row r="45" ht="12.75">
      <c r="F45" s="7"/>
    </row>
  </sheetData>
  <sheetProtection/>
  <mergeCells count="31">
    <mergeCell ref="B10:B13"/>
    <mergeCell ref="C7:F7"/>
    <mergeCell ref="K12:K13"/>
    <mergeCell ref="D10:E10"/>
    <mergeCell ref="Q12:Q13"/>
    <mergeCell ref="J12:J13"/>
    <mergeCell ref="P12:P13"/>
    <mergeCell ref="A9:F9"/>
    <mergeCell ref="A10:A13"/>
    <mergeCell ref="C10:C13"/>
    <mergeCell ref="H12:H13"/>
    <mergeCell ref="G10:Q11"/>
    <mergeCell ref="G12:G13"/>
    <mergeCell ref="I12:I13"/>
    <mergeCell ref="A6:B6"/>
    <mergeCell ref="A8:B8"/>
    <mergeCell ref="C8:F8"/>
    <mergeCell ref="A1:B4"/>
    <mergeCell ref="C1:F4"/>
    <mergeCell ref="A5:B5"/>
    <mergeCell ref="C5:F5"/>
    <mergeCell ref="A7:B7"/>
    <mergeCell ref="C6:F6"/>
    <mergeCell ref="D14:P14"/>
    <mergeCell ref="M12:M13"/>
    <mergeCell ref="D11:D13"/>
    <mergeCell ref="E11:E13"/>
    <mergeCell ref="O12:O13"/>
    <mergeCell ref="F10:F13"/>
    <mergeCell ref="L12:L13"/>
    <mergeCell ref="N12:N1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7">
      <selection activeCell="B10" sqref="B10:B13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32.875" style="0" customWidth="1"/>
    <col min="4" max="4" width="9.25390625" style="0" customWidth="1"/>
    <col min="5" max="5" width="7.125" style="0" customWidth="1"/>
    <col min="6" max="11" width="13.75390625" style="0" customWidth="1"/>
    <col min="12" max="12" width="13.375" style="0" customWidth="1"/>
    <col min="13" max="13" width="9.875" style="0" customWidth="1"/>
    <col min="14" max="14" width="12.625" style="0" customWidth="1"/>
    <col min="15" max="15" width="13.75390625" style="0" customWidth="1"/>
    <col min="16" max="16" width="9.875" style="0" customWidth="1"/>
    <col min="17" max="17" width="8.75390625" style="1" customWidth="1"/>
    <col min="18" max="16384" width="9.125" style="1" customWidth="1"/>
  </cols>
  <sheetData>
    <row r="1" spans="1:16" ht="12.75" customHeight="1">
      <c r="A1" s="160" t="s">
        <v>0</v>
      </c>
      <c r="B1" s="161"/>
      <c r="C1" s="163" t="str">
        <f>Команды!C1</f>
        <v>Федерація спортивного туризму України</v>
      </c>
      <c r="D1" s="163"/>
      <c r="E1" s="164"/>
      <c r="F1" s="165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16" ht="12.75" customHeight="1">
      <c r="A2" s="162"/>
      <c r="B2" s="117"/>
      <c r="C2" s="152"/>
      <c r="D2" s="152"/>
      <c r="E2" s="152"/>
      <c r="F2" s="166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16" ht="12.75" customHeight="1">
      <c r="A3" s="162"/>
      <c r="B3" s="117"/>
      <c r="C3" s="152"/>
      <c r="D3" s="152"/>
      <c r="E3" s="152"/>
      <c r="F3" s="166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16" ht="12.75" customHeight="1">
      <c r="A4" s="162"/>
      <c r="B4" s="117"/>
      <c r="C4" s="152"/>
      <c r="D4" s="152"/>
      <c r="E4" s="152"/>
      <c r="F4" s="166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16" ht="15.75">
      <c r="A5" s="158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59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16" ht="16.5" customHeight="1">
      <c r="A6" s="158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67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16" ht="15.75">
      <c r="A7" s="158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59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16" ht="15.75">
      <c r="A8" s="158" t="str">
        <f>Команды!A8</f>
        <v>ПОКАЗАТЕЛЬ</v>
      </c>
      <c r="B8" s="116"/>
      <c r="C8" s="116" t="s">
        <v>7</v>
      </c>
      <c r="D8" s="116"/>
      <c r="E8" s="116"/>
      <c r="F8" s="159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16" ht="21" customHeight="1">
      <c r="A9" s="169" t="str">
        <f>Команды!A9</f>
        <v>ПРЕДВАРИТЕЛЬНЫЙ ПРОТОКОЛ</v>
      </c>
      <c r="B9" s="111"/>
      <c r="C9" s="111"/>
      <c r="D9" s="111"/>
      <c r="E9" s="111"/>
      <c r="F9" s="170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17" ht="15" customHeight="1">
      <c r="A10" s="171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74" t="s">
        <v>66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6"/>
    </row>
    <row r="11" spans="1:17" s="43" customFormat="1" ht="38.25" customHeight="1">
      <c r="A11" s="171"/>
      <c r="B11" s="114"/>
      <c r="C11" s="114"/>
      <c r="D11" s="115" t="str">
        <f>Команды!D11</f>
        <v>заявл.</v>
      </c>
      <c r="E11" s="115" t="str">
        <f>Команды!E11</f>
        <v>факт.</v>
      </c>
      <c r="F11" s="113"/>
      <c r="G11" s="177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1:17" s="43" customFormat="1" ht="13.5" customHeight="1">
      <c r="A12" s="171"/>
      <c r="B12" s="114"/>
      <c r="C12" s="114"/>
      <c r="D12" s="115"/>
      <c r="E12" s="115"/>
      <c r="F12" s="113"/>
      <c r="G12" s="168" t="s">
        <v>34</v>
      </c>
      <c r="H12" s="172" t="s">
        <v>33</v>
      </c>
      <c r="I12" s="168" t="s">
        <v>9</v>
      </c>
      <c r="J12" s="168" t="s">
        <v>30</v>
      </c>
      <c r="K12" s="168" t="s">
        <v>31</v>
      </c>
      <c r="L12" s="155" t="str">
        <f>Судьи!B5</f>
        <v>Васильєв Юрій Костянтинович</v>
      </c>
      <c r="M12" s="155" t="str">
        <f>Судьи!B6</f>
        <v>Іванченко Ярослав Ігоревич</v>
      </c>
      <c r="N12" s="155" t="str">
        <f>Судьи!B7</f>
        <v>Пантюшков Олексій Михайлович</v>
      </c>
      <c r="O12" s="155" t="str">
        <f>Судьи!B8</f>
        <v>Полевий Юрій Богданович</v>
      </c>
      <c r="P12" s="180" t="str">
        <f>Судьи!B9</f>
        <v>Ріттер Наталія Анатоліївна</v>
      </c>
      <c r="Q12" s="180" t="str">
        <f>Судьи!B10</f>
        <v>Швак Ігор Орестович</v>
      </c>
    </row>
    <row r="13" spans="1:17" s="42" customFormat="1" ht="55.5" customHeight="1">
      <c r="A13" s="171"/>
      <c r="B13" s="114"/>
      <c r="C13" s="114"/>
      <c r="D13" s="115"/>
      <c r="E13" s="115"/>
      <c r="F13" s="113"/>
      <c r="G13" s="113"/>
      <c r="H13" s="173"/>
      <c r="I13" s="113"/>
      <c r="J13" s="113"/>
      <c r="K13" s="113"/>
      <c r="L13" s="156"/>
      <c r="M13" s="156"/>
      <c r="N13" s="156"/>
      <c r="O13" s="156"/>
      <c r="P13" s="155"/>
      <c r="Q13" s="155"/>
    </row>
    <row r="14" spans="1:16" s="4" customFormat="1" ht="21.75" customHeight="1">
      <c r="A14" s="44"/>
      <c r="B14" s="45"/>
      <c r="C14" s="46" t="str">
        <f>Команды!C14</f>
        <v>Маршруты 2 к.с.</v>
      </c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</row>
    <row r="15" spans="1:17" ht="31.5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15"/>
      <c r="F15" s="15">
        <f>Команды!F15</f>
        <v>2016</v>
      </c>
      <c r="G15" s="105">
        <f>H15/Судьи!$B$2</f>
        <v>1.75</v>
      </c>
      <c r="H15" s="105">
        <f aca="true" t="shared" si="0" ref="H15:H20">I15-J15-K15</f>
        <v>7</v>
      </c>
      <c r="I15" s="106">
        <f aca="true" t="shared" si="1" ref="I15:I21">SUM(L15:Q15)</f>
        <v>9</v>
      </c>
      <c r="J15" s="106">
        <f aca="true" t="shared" si="2" ref="J15:J21">MIN(L15:Q15)</f>
        <v>-4</v>
      </c>
      <c r="K15" s="106">
        <f aca="true" t="shared" si="3" ref="K15:K21">MAX(L15:Q15)</f>
        <v>6</v>
      </c>
      <c r="L15" s="107">
        <f>'С-1'!H15</f>
        <v>-1</v>
      </c>
      <c r="M15" s="107">
        <f>'С-2'!H15</f>
        <v>-4</v>
      </c>
      <c r="N15" s="107">
        <f>'С-3'!H15</f>
        <v>3</v>
      </c>
      <c r="O15" s="107">
        <f>'С-4'!H15</f>
        <v>5</v>
      </c>
      <c r="P15" s="107">
        <f>'С-5'!H15</f>
        <v>6</v>
      </c>
      <c r="Q15" s="107">
        <f>'С-6'!H15</f>
        <v>0</v>
      </c>
    </row>
    <row r="16" spans="1:17" ht="31.5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15"/>
      <c r="F16" s="15">
        <f>Команды!F16</f>
        <v>2016</v>
      </c>
      <c r="G16" s="105">
        <f>H16/Судьи!$B$2</f>
        <v>2</v>
      </c>
      <c r="H16" s="105">
        <f t="shared" si="0"/>
        <v>8</v>
      </c>
      <c r="I16" s="106">
        <f t="shared" si="1"/>
        <v>13</v>
      </c>
      <c r="J16" s="106">
        <f t="shared" si="2"/>
        <v>-1</v>
      </c>
      <c r="K16" s="106">
        <f t="shared" si="3"/>
        <v>6</v>
      </c>
      <c r="L16" s="107">
        <f>'С-1'!H16</f>
        <v>-1</v>
      </c>
      <c r="M16" s="107">
        <f>'С-2'!H16</f>
        <v>6</v>
      </c>
      <c r="N16" s="107">
        <f>'С-3'!H16</f>
        <v>2</v>
      </c>
      <c r="O16" s="107">
        <f>'С-4'!H16</f>
        <v>-1</v>
      </c>
      <c r="P16" s="107">
        <f>'С-5'!H16</f>
        <v>4</v>
      </c>
      <c r="Q16" s="107">
        <f>'С-6'!H16</f>
        <v>3</v>
      </c>
    </row>
    <row r="17" spans="1:17" ht="31.5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15"/>
      <c r="F17" s="15">
        <f>Команды!F17</f>
        <v>2016</v>
      </c>
      <c r="G17" s="105">
        <f>H17/Судьи!$B$2</f>
        <v>3.25</v>
      </c>
      <c r="H17" s="105">
        <f t="shared" si="0"/>
        <v>13</v>
      </c>
      <c r="I17" s="106">
        <f t="shared" si="1"/>
        <v>20</v>
      </c>
      <c r="J17" s="106">
        <f t="shared" si="2"/>
        <v>0</v>
      </c>
      <c r="K17" s="106">
        <f t="shared" si="3"/>
        <v>7</v>
      </c>
      <c r="L17" s="107">
        <f>'С-1'!H17</f>
        <v>0</v>
      </c>
      <c r="M17" s="107">
        <f>'С-2'!H17</f>
        <v>7</v>
      </c>
      <c r="N17" s="107">
        <f>'С-3'!H17</f>
        <v>0</v>
      </c>
      <c r="O17" s="107">
        <f>'С-4'!H17</f>
        <v>5</v>
      </c>
      <c r="P17" s="107">
        <f>'С-5'!H17</f>
        <v>6</v>
      </c>
      <c r="Q17" s="107">
        <f>'С-6'!H17</f>
        <v>2</v>
      </c>
    </row>
    <row r="18" spans="1:17" s="42" customFormat="1" ht="31.5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15"/>
      <c r="F18" s="15">
        <f>Команды!F18</f>
        <v>2016</v>
      </c>
      <c r="G18" s="105">
        <f>H18/Судьи!$B$2</f>
        <v>5.25</v>
      </c>
      <c r="H18" s="105">
        <f t="shared" si="0"/>
        <v>21</v>
      </c>
      <c r="I18" s="106">
        <f t="shared" si="1"/>
        <v>30</v>
      </c>
      <c r="J18" s="106">
        <f t="shared" si="2"/>
        <v>2</v>
      </c>
      <c r="K18" s="106">
        <f t="shared" si="3"/>
        <v>7</v>
      </c>
      <c r="L18" s="107">
        <f>'С-1'!H18</f>
        <v>2</v>
      </c>
      <c r="M18" s="107">
        <f>'С-2'!H18</f>
        <v>6</v>
      </c>
      <c r="N18" s="107">
        <f>'С-3'!H18</f>
        <v>5</v>
      </c>
      <c r="O18" s="107">
        <f>'С-4'!H18</f>
        <v>7</v>
      </c>
      <c r="P18" s="107">
        <f>'С-5'!H18</f>
        <v>6</v>
      </c>
      <c r="Q18" s="107">
        <f>'С-6'!H18</f>
        <v>4</v>
      </c>
    </row>
    <row r="19" spans="1:17" s="42" customFormat="1" ht="31.5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15"/>
      <c r="F19" s="15">
        <f>Команды!F19</f>
        <v>2016</v>
      </c>
      <c r="G19" s="105">
        <f>H19/Судьи!$B$2</f>
        <v>5.5</v>
      </c>
      <c r="H19" s="105">
        <f t="shared" si="0"/>
        <v>22</v>
      </c>
      <c r="I19" s="106">
        <f t="shared" si="1"/>
        <v>15</v>
      </c>
      <c r="J19" s="106">
        <f t="shared" si="2"/>
        <v>-14</v>
      </c>
      <c r="K19" s="106">
        <f t="shared" si="3"/>
        <v>7</v>
      </c>
      <c r="L19" s="107">
        <f>'С-1'!H19</f>
        <v>-14</v>
      </c>
      <c r="M19" s="107">
        <f>'С-2'!H19</f>
        <v>6</v>
      </c>
      <c r="N19" s="107">
        <f>'С-3'!H19</f>
        <v>6</v>
      </c>
      <c r="O19" s="107">
        <f>'С-4'!H19</f>
        <v>4</v>
      </c>
      <c r="P19" s="107">
        <f>'С-5'!H19</f>
        <v>6</v>
      </c>
      <c r="Q19" s="107">
        <f>'С-6'!H19</f>
        <v>7</v>
      </c>
    </row>
    <row r="20" spans="1:17" s="42" customFormat="1" ht="31.5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15"/>
      <c r="F20" s="15">
        <f>Команды!F20</f>
        <v>2016</v>
      </c>
      <c r="G20" s="105">
        <f>H20/Судьи!$B$2</f>
        <v>4</v>
      </c>
      <c r="H20" s="105">
        <f t="shared" si="0"/>
        <v>16</v>
      </c>
      <c r="I20" s="106">
        <f t="shared" si="1"/>
        <v>24</v>
      </c>
      <c r="J20" s="106">
        <f t="shared" si="2"/>
        <v>2</v>
      </c>
      <c r="K20" s="106">
        <f t="shared" si="3"/>
        <v>6</v>
      </c>
      <c r="L20" s="107">
        <f>'С-1'!H20</f>
        <v>3</v>
      </c>
      <c r="M20" s="107">
        <f>'С-2'!H20</f>
        <v>6</v>
      </c>
      <c r="N20" s="107">
        <f>'С-3'!H20</f>
        <v>2</v>
      </c>
      <c r="O20" s="107">
        <f>'С-4'!H20</f>
        <v>4</v>
      </c>
      <c r="P20" s="107">
        <f>'С-5'!H20</f>
        <v>6</v>
      </c>
      <c r="Q20" s="107">
        <f>'С-6'!H20</f>
        <v>3</v>
      </c>
    </row>
    <row r="21" spans="1:17" ht="31.5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15"/>
      <c r="F21" s="15">
        <f>Команды!F21</f>
        <v>2015</v>
      </c>
      <c r="G21" s="105">
        <f>H21/Судьи!$B$2</f>
        <v>5.25</v>
      </c>
      <c r="H21" s="105">
        <f>I21-J21-K21</f>
        <v>21</v>
      </c>
      <c r="I21" s="106">
        <f t="shared" si="1"/>
        <v>31</v>
      </c>
      <c r="J21" s="106">
        <f t="shared" si="2"/>
        <v>4</v>
      </c>
      <c r="K21" s="106">
        <f t="shared" si="3"/>
        <v>6</v>
      </c>
      <c r="L21" s="107">
        <f>'С-1'!H21</f>
        <v>4</v>
      </c>
      <c r="M21" s="107">
        <f>'С-2'!H21</f>
        <v>6</v>
      </c>
      <c r="N21" s="107">
        <f>'С-3'!H21</f>
        <v>4</v>
      </c>
      <c r="O21" s="107">
        <f>'С-4'!H21</f>
        <v>6</v>
      </c>
      <c r="P21" s="107">
        <f>'С-5'!H21</f>
        <v>6</v>
      </c>
      <c r="Q21" s="107">
        <f>'С-6'!H21</f>
        <v>5</v>
      </c>
    </row>
    <row r="22" spans="1:17" ht="31.5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15"/>
      <c r="F22" s="15">
        <f>Команды!F22</f>
        <v>2016</v>
      </c>
      <c r="G22" s="105">
        <f>H22/Судьи!$B$2</f>
        <v>2.25</v>
      </c>
      <c r="H22" s="105">
        <f>I22-J22-K22</f>
        <v>9</v>
      </c>
      <c r="I22" s="106">
        <f>SUM(L22:Q22)</f>
        <v>11</v>
      </c>
      <c r="J22" s="106">
        <f>MIN(L22:Q22)</f>
        <v>-4</v>
      </c>
      <c r="K22" s="106">
        <f>MAX(L22:Q22)</f>
        <v>6</v>
      </c>
      <c r="L22" s="107">
        <f>'С-1'!H22</f>
        <v>2</v>
      </c>
      <c r="M22" s="107">
        <f>'С-2'!H22</f>
        <v>-4</v>
      </c>
      <c r="N22" s="107">
        <f>'С-3'!H22</f>
        <v>2</v>
      </c>
      <c r="O22" s="107">
        <f>'С-4'!H22</f>
        <v>6</v>
      </c>
      <c r="P22" s="107">
        <f>'С-5'!H22</f>
        <v>4</v>
      </c>
      <c r="Q22" s="107">
        <f>'С-6'!H22</f>
        <v>1</v>
      </c>
    </row>
    <row r="23" spans="1:17" ht="31.5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15"/>
      <c r="F23" s="15">
        <f>Команды!F23</f>
        <v>2016</v>
      </c>
      <c r="G23" s="105">
        <f>H23/Судьи!$B$2</f>
        <v>4</v>
      </c>
      <c r="H23" s="105">
        <f>I23-J23-K23</f>
        <v>16</v>
      </c>
      <c r="I23" s="106">
        <f>SUM(L23:Q23)</f>
        <v>26</v>
      </c>
      <c r="J23" s="106">
        <f>MIN(L23:Q23)</f>
        <v>2</v>
      </c>
      <c r="K23" s="106">
        <f>MAX(L23:Q23)</f>
        <v>8</v>
      </c>
      <c r="L23" s="107">
        <f>'С-1'!H23</f>
        <v>3</v>
      </c>
      <c r="M23" s="107">
        <f>'С-2'!H23</f>
        <v>2</v>
      </c>
      <c r="N23" s="107">
        <f>'С-3'!H23</f>
        <v>4</v>
      </c>
      <c r="O23" s="107">
        <f>'С-4'!H23</f>
        <v>7</v>
      </c>
      <c r="P23" s="107">
        <f>'С-5'!H23</f>
        <v>8</v>
      </c>
      <c r="Q23" s="107">
        <f>'С-6'!H23</f>
        <v>2</v>
      </c>
    </row>
    <row r="24" spans="1:17" ht="31.5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15"/>
      <c r="F24" s="15">
        <f>Команды!F24</f>
        <v>2016</v>
      </c>
      <c r="G24" s="105">
        <f>H24/Судьи!$B$2</f>
        <v>1.5</v>
      </c>
      <c r="H24" s="105">
        <f>I24-J24-K24</f>
        <v>6</v>
      </c>
      <c r="I24" s="106">
        <f>SUM(L24:Q24)</f>
        <v>8</v>
      </c>
      <c r="J24" s="106">
        <f>MIN(L24:Q24)</f>
        <v>-4</v>
      </c>
      <c r="K24" s="106">
        <f>MAX(L24:Q24)</f>
        <v>6</v>
      </c>
      <c r="L24" s="107">
        <f>'С-1'!H24</f>
        <v>1</v>
      </c>
      <c r="M24" s="107">
        <f>'С-2'!H24</f>
        <v>-4</v>
      </c>
      <c r="N24" s="107">
        <f>'С-3'!H24</f>
        <v>2</v>
      </c>
      <c r="O24" s="107">
        <f>'С-4'!H24</f>
        <v>0</v>
      </c>
      <c r="P24" s="107">
        <f>'С-5'!H24</f>
        <v>6</v>
      </c>
      <c r="Q24" s="107">
        <f>'С-6'!H24</f>
        <v>3</v>
      </c>
    </row>
    <row r="26" spans="2:4" ht="18">
      <c r="B26" s="6" t="s">
        <v>11</v>
      </c>
      <c r="C26" s="32" t="str">
        <f>Судьи!C5</f>
        <v>Васильєв Ю.К. ВП «ФСТ Харківської області»</v>
      </c>
      <c r="D26" s="34"/>
    </row>
    <row r="27" spans="3:4" ht="15">
      <c r="C27" s="32" t="str">
        <f>Судьи!C6</f>
        <v>Іванченко Я.І. ВП «Криворізька ФСТ» Дніпропетровської ОФСТ</v>
      </c>
      <c r="D27" s="34"/>
    </row>
    <row r="28" spans="3:4" ht="15">
      <c r="C28" s="32" t="str">
        <f>Судьи!C7</f>
        <v>Пантюшков О.М. Дніпропетровська ОФСТ</v>
      </c>
      <c r="D28" s="34"/>
    </row>
    <row r="29" spans="3:4" ht="15">
      <c r="C29" s="32" t="str">
        <f>Судьи!C8</f>
        <v>Полевий Ю.Б. Хмельницька ОФСТ</v>
      </c>
      <c r="D29" s="34"/>
    </row>
    <row r="30" spans="3:4" ht="15">
      <c r="C30" s="32" t="str">
        <f>Судьи!C9</f>
        <v>Ріттер Н.А. ВП «ФСТ Харківської області»</v>
      </c>
      <c r="D30" s="34"/>
    </row>
    <row r="31" spans="3:4" ht="15">
      <c r="C31" s="32" t="str">
        <f>Судьи!C10</f>
        <v>Швак І.О. Одеська ОФСТ</v>
      </c>
      <c r="D31" s="34"/>
    </row>
    <row r="32" spans="3:4" ht="15" hidden="1">
      <c r="C32" s="32">
        <f>Судьи!C11</f>
        <v>0</v>
      </c>
      <c r="D32" s="34"/>
    </row>
    <row r="33" spans="3:4" ht="15" hidden="1">
      <c r="C33" s="32">
        <f>Судьи!C12</f>
        <v>0</v>
      </c>
      <c r="D33" s="34"/>
    </row>
    <row r="34" spans="3:4" ht="15" hidden="1">
      <c r="C34" s="32">
        <f>Судьи!C13</f>
        <v>0</v>
      </c>
      <c r="D34" s="34"/>
    </row>
    <row r="35" spans="3:4" ht="15" hidden="1">
      <c r="C35" s="32">
        <f>Судьи!C14</f>
        <v>0</v>
      </c>
      <c r="D35" s="34"/>
    </row>
    <row r="36" spans="3:4" ht="15" hidden="1">
      <c r="C36" s="32">
        <f>Судьи!C15</f>
        <v>0</v>
      </c>
      <c r="D36" s="34"/>
    </row>
    <row r="37" spans="3:4" ht="15" hidden="1">
      <c r="C37" s="32"/>
      <c r="D37" s="34"/>
    </row>
    <row r="38" ht="15" hidden="1">
      <c r="C38" s="32"/>
    </row>
    <row r="40" spans="2:4" ht="15" hidden="1">
      <c r="B40" s="32" t="s">
        <v>35</v>
      </c>
      <c r="C40" s="32">
        <f>Судьи!B18</f>
        <v>0</v>
      </c>
      <c r="D40" s="33"/>
    </row>
    <row r="41" spans="2:4" ht="15">
      <c r="B41" s="32" t="s">
        <v>41</v>
      </c>
      <c r="C41" s="32" t="str">
        <f>Судьи!B19</f>
        <v>Каніщев Є.О. (Україна, Харків, С1К, МС)</v>
      </c>
      <c r="D41" s="33"/>
    </row>
    <row r="42" spans="2:4" ht="15">
      <c r="B42" s="32" t="s">
        <v>36</v>
      </c>
      <c r="C42" s="32" t="str">
        <f>Судьи!B20</f>
        <v>Голубєв  О.В. (Україна, Харків, С2К, МС)</v>
      </c>
      <c r="D42" s="33"/>
    </row>
    <row r="45" ht="12.75">
      <c r="F45" s="7"/>
    </row>
  </sheetData>
  <sheetProtection/>
  <mergeCells count="31">
    <mergeCell ref="I12:I13"/>
    <mergeCell ref="J12:J13"/>
    <mergeCell ref="F10:F13"/>
    <mergeCell ref="G10:Q11"/>
    <mergeCell ref="Q12:Q13"/>
    <mergeCell ref="L12:L13"/>
    <mergeCell ref="N12:N13"/>
    <mergeCell ref="K12:K13"/>
    <mergeCell ref="D10:E10"/>
    <mergeCell ref="D14:P14"/>
    <mergeCell ref="M12:M13"/>
    <mergeCell ref="O12:O13"/>
    <mergeCell ref="P12:P13"/>
    <mergeCell ref="H12:H13"/>
    <mergeCell ref="G12:G13"/>
    <mergeCell ref="A6:B6"/>
    <mergeCell ref="C6:F6"/>
    <mergeCell ref="A1:B4"/>
    <mergeCell ref="C1:F4"/>
    <mergeCell ref="A5:B5"/>
    <mergeCell ref="C5:F5"/>
    <mergeCell ref="B10:B13"/>
    <mergeCell ref="A7:B7"/>
    <mergeCell ref="A9:F9"/>
    <mergeCell ref="C7:F7"/>
    <mergeCell ref="A8:B8"/>
    <mergeCell ref="C10:C13"/>
    <mergeCell ref="C8:F8"/>
    <mergeCell ref="D11:D13"/>
    <mergeCell ref="E11:E13"/>
    <mergeCell ref="A10:A1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0">
      <selection activeCell="B10" sqref="B10:B13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32.875" style="0" customWidth="1"/>
    <col min="4" max="4" width="9.25390625" style="0" customWidth="1"/>
    <col min="5" max="5" width="7.125" style="0" customWidth="1"/>
    <col min="6" max="11" width="13.75390625" style="0" customWidth="1"/>
    <col min="12" max="12" width="14.00390625" style="0" customWidth="1"/>
    <col min="13" max="13" width="9.875" style="0" customWidth="1"/>
    <col min="14" max="14" width="12.125" style="0" customWidth="1"/>
    <col min="15" max="15" width="13.00390625" style="0" customWidth="1"/>
    <col min="16" max="16" width="9.875" style="0" customWidth="1"/>
    <col min="17" max="17" width="8.25390625" style="1" customWidth="1"/>
    <col min="18" max="16384" width="9.125" style="1" customWidth="1"/>
  </cols>
  <sheetData>
    <row r="1" spans="1:16" ht="12.75" customHeight="1">
      <c r="A1" s="160" t="s">
        <v>0</v>
      </c>
      <c r="B1" s="161"/>
      <c r="C1" s="163" t="str">
        <f>Команды!C1</f>
        <v>Федерація спортивного туризму України</v>
      </c>
      <c r="D1" s="163"/>
      <c r="E1" s="164"/>
      <c r="F1" s="165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16" ht="12.75" customHeight="1">
      <c r="A2" s="162"/>
      <c r="B2" s="117"/>
      <c r="C2" s="152"/>
      <c r="D2" s="152"/>
      <c r="E2" s="152"/>
      <c r="F2" s="166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16" ht="12.75" customHeight="1">
      <c r="A3" s="162"/>
      <c r="B3" s="117"/>
      <c r="C3" s="152"/>
      <c r="D3" s="152"/>
      <c r="E3" s="152"/>
      <c r="F3" s="166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16" ht="12.75" customHeight="1">
      <c r="A4" s="162"/>
      <c r="B4" s="117"/>
      <c r="C4" s="152"/>
      <c r="D4" s="152"/>
      <c r="E4" s="152"/>
      <c r="F4" s="166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16" ht="15.75">
      <c r="A5" s="158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59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16" ht="16.5" customHeight="1">
      <c r="A6" s="158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67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16" ht="15.75">
      <c r="A7" s="158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59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16" ht="15.75">
      <c r="A8" s="158" t="str">
        <f>Команды!A8</f>
        <v>ПОКАЗАТЕЛЬ</v>
      </c>
      <c r="B8" s="116"/>
      <c r="C8" s="116" t="s">
        <v>18</v>
      </c>
      <c r="D8" s="116"/>
      <c r="E8" s="116"/>
      <c r="F8" s="159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16" ht="21" customHeight="1">
      <c r="A9" s="169" t="str">
        <f>Команды!A9</f>
        <v>ПРЕДВАРИТЕЛЬНЫЙ ПРОТОКОЛ</v>
      </c>
      <c r="B9" s="111"/>
      <c r="C9" s="111"/>
      <c r="D9" s="111"/>
      <c r="E9" s="111"/>
      <c r="F9" s="170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17" ht="15" customHeight="1">
      <c r="A10" s="171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74" t="s">
        <v>64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6"/>
    </row>
    <row r="11" spans="1:17" s="43" customFormat="1" ht="38.25" customHeight="1">
      <c r="A11" s="171"/>
      <c r="B11" s="114"/>
      <c r="C11" s="114"/>
      <c r="D11" s="115" t="str">
        <f>Команды!D11</f>
        <v>заявл.</v>
      </c>
      <c r="E11" s="115" t="str">
        <f>Команды!E11</f>
        <v>факт.</v>
      </c>
      <c r="F11" s="113"/>
      <c r="G11" s="181"/>
      <c r="H11" s="182"/>
      <c r="I11" s="182"/>
      <c r="J11" s="182"/>
      <c r="K11" s="182"/>
      <c r="L11" s="182"/>
      <c r="M11" s="182"/>
      <c r="N11" s="182"/>
      <c r="O11" s="182"/>
      <c r="P11" s="182"/>
      <c r="Q11" s="183"/>
    </row>
    <row r="12" spans="1:17" s="43" customFormat="1" ht="13.5" customHeight="1">
      <c r="A12" s="171"/>
      <c r="B12" s="114"/>
      <c r="C12" s="114"/>
      <c r="D12" s="115"/>
      <c r="E12" s="115"/>
      <c r="F12" s="113"/>
      <c r="G12" s="113" t="s">
        <v>34</v>
      </c>
      <c r="H12" s="173" t="s">
        <v>33</v>
      </c>
      <c r="I12" s="113" t="s">
        <v>9</v>
      </c>
      <c r="J12" s="113" t="s">
        <v>30</v>
      </c>
      <c r="K12" s="113" t="s">
        <v>31</v>
      </c>
      <c r="L12" s="156" t="str">
        <f>Судьи!B5</f>
        <v>Васильєв Юрій Костянтинович</v>
      </c>
      <c r="M12" s="156" t="str">
        <f>Судьи!B6</f>
        <v>Іванченко Ярослав Ігоревич</v>
      </c>
      <c r="N12" s="156" t="str">
        <f>Судьи!B7</f>
        <v>Пантюшков Олексій Михайлович</v>
      </c>
      <c r="O12" s="156" t="str">
        <f>Судьи!B8</f>
        <v>Полевий Юрій Богданович</v>
      </c>
      <c r="P12" s="157" t="str">
        <f>Судьи!B9</f>
        <v>Ріттер Наталія Анатоліївна</v>
      </c>
      <c r="Q12" s="157" t="str">
        <f>Судьи!B10</f>
        <v>Швак Ігор Орестович</v>
      </c>
    </row>
    <row r="13" spans="1:17" s="42" customFormat="1" ht="55.5" customHeight="1">
      <c r="A13" s="171"/>
      <c r="B13" s="114"/>
      <c r="C13" s="114"/>
      <c r="D13" s="115"/>
      <c r="E13" s="115"/>
      <c r="F13" s="113"/>
      <c r="G13" s="113"/>
      <c r="H13" s="173"/>
      <c r="I13" s="113"/>
      <c r="J13" s="113"/>
      <c r="K13" s="113"/>
      <c r="L13" s="156"/>
      <c r="M13" s="156"/>
      <c r="N13" s="156"/>
      <c r="O13" s="156"/>
      <c r="P13" s="155"/>
      <c r="Q13" s="155"/>
    </row>
    <row r="14" spans="1:16" s="4" customFormat="1" ht="21.75" customHeight="1">
      <c r="A14" s="44"/>
      <c r="B14" s="45"/>
      <c r="C14" s="46" t="str">
        <f>Команды!C14</f>
        <v>Маршруты 2 к.с.</v>
      </c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</row>
    <row r="15" spans="1:17" ht="31.5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15"/>
      <c r="F15" s="15">
        <f>Команды!F15</f>
        <v>2016</v>
      </c>
      <c r="G15" s="105">
        <f>H15/Судьи!$B$2</f>
        <v>2.25</v>
      </c>
      <c r="H15" s="105">
        <f aca="true" t="shared" si="0" ref="H15:H21">I15-J15-K15</f>
        <v>9</v>
      </c>
      <c r="I15" s="106">
        <f aca="true" t="shared" si="1" ref="I15:I21">SUM(L15:Q15)</f>
        <v>14</v>
      </c>
      <c r="J15" s="106">
        <f aca="true" t="shared" si="2" ref="J15:J21">MIN(L15:Q15)</f>
        <v>1</v>
      </c>
      <c r="K15" s="106">
        <f aca="true" t="shared" si="3" ref="K15:K21">MAX(L15:Q15)</f>
        <v>4</v>
      </c>
      <c r="L15" s="107">
        <f>'С-1'!I15</f>
        <v>2</v>
      </c>
      <c r="M15" s="107">
        <f>'С-2'!I15</f>
        <v>3</v>
      </c>
      <c r="N15" s="107">
        <f>'С-3'!I15</f>
        <v>1</v>
      </c>
      <c r="O15" s="107">
        <f>'С-4'!I15</f>
        <v>3</v>
      </c>
      <c r="P15" s="107">
        <f>'С-5'!I15</f>
        <v>1</v>
      </c>
      <c r="Q15" s="107">
        <f>'С-6'!I15</f>
        <v>4</v>
      </c>
    </row>
    <row r="16" spans="1:17" ht="31.5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15"/>
      <c r="F16" s="15">
        <f>Команды!F16</f>
        <v>2016</v>
      </c>
      <c r="G16" s="105">
        <f>H16/Судьи!$B$2</f>
        <v>2.75</v>
      </c>
      <c r="H16" s="105">
        <f t="shared" si="0"/>
        <v>11</v>
      </c>
      <c r="I16" s="106">
        <f t="shared" si="1"/>
        <v>17</v>
      </c>
      <c r="J16" s="106">
        <f t="shared" si="2"/>
        <v>2</v>
      </c>
      <c r="K16" s="106">
        <f t="shared" si="3"/>
        <v>4</v>
      </c>
      <c r="L16" s="107">
        <f>'С-1'!I16</f>
        <v>2</v>
      </c>
      <c r="M16" s="107">
        <f>'С-2'!I16</f>
        <v>4</v>
      </c>
      <c r="N16" s="107">
        <f>'С-3'!I16</f>
        <v>2</v>
      </c>
      <c r="O16" s="107">
        <f>'С-4'!I16</f>
        <v>2</v>
      </c>
      <c r="P16" s="107">
        <f>'С-5'!I16</f>
        <v>3</v>
      </c>
      <c r="Q16" s="107">
        <f>'С-6'!I16</f>
        <v>4</v>
      </c>
    </row>
    <row r="17" spans="1:17" ht="31.5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15"/>
      <c r="F17" s="15">
        <f>Команды!F17</f>
        <v>2016</v>
      </c>
      <c r="G17" s="105">
        <f>H17/Судьи!$B$2</f>
        <v>2.75</v>
      </c>
      <c r="H17" s="105">
        <f t="shared" si="0"/>
        <v>11</v>
      </c>
      <c r="I17" s="106">
        <f t="shared" si="1"/>
        <v>15</v>
      </c>
      <c r="J17" s="106">
        <f t="shared" si="2"/>
        <v>0</v>
      </c>
      <c r="K17" s="106">
        <f t="shared" si="3"/>
        <v>4</v>
      </c>
      <c r="L17" s="107">
        <f>'С-1'!I17</f>
        <v>2</v>
      </c>
      <c r="M17" s="107">
        <f>'С-2'!I17</f>
        <v>3</v>
      </c>
      <c r="N17" s="107">
        <f>'С-3'!I17</f>
        <v>0</v>
      </c>
      <c r="O17" s="107">
        <f>'С-4'!I17</f>
        <v>3</v>
      </c>
      <c r="P17" s="107">
        <f>'С-5'!I17</f>
        <v>4</v>
      </c>
      <c r="Q17" s="107">
        <f>'С-6'!I17</f>
        <v>3</v>
      </c>
    </row>
    <row r="18" spans="1:17" s="42" customFormat="1" ht="31.5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15"/>
      <c r="F18" s="15">
        <f>Команды!F18</f>
        <v>2016</v>
      </c>
      <c r="G18" s="105">
        <f>H18/Судьи!$B$2</f>
        <v>3.25</v>
      </c>
      <c r="H18" s="105">
        <f t="shared" si="0"/>
        <v>13</v>
      </c>
      <c r="I18" s="106">
        <f t="shared" si="1"/>
        <v>19</v>
      </c>
      <c r="J18" s="106">
        <f t="shared" si="2"/>
        <v>2</v>
      </c>
      <c r="K18" s="106">
        <f t="shared" si="3"/>
        <v>4</v>
      </c>
      <c r="L18" s="107">
        <f>'С-1'!I18</f>
        <v>2</v>
      </c>
      <c r="M18" s="107">
        <f>'С-2'!I18</f>
        <v>4</v>
      </c>
      <c r="N18" s="107">
        <f>'С-3'!I18</f>
        <v>2</v>
      </c>
      <c r="O18" s="107">
        <f>'С-4'!I18</f>
        <v>3</v>
      </c>
      <c r="P18" s="107">
        <f>'С-5'!I18</f>
        <v>4</v>
      </c>
      <c r="Q18" s="107">
        <f>'С-6'!I18</f>
        <v>4</v>
      </c>
    </row>
    <row r="19" spans="1:17" s="42" customFormat="1" ht="31.5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15"/>
      <c r="F19" s="15">
        <f>Команды!F19</f>
        <v>2016</v>
      </c>
      <c r="G19" s="105">
        <f>H19/Судьи!$B$2</f>
        <v>2.75</v>
      </c>
      <c r="H19" s="105">
        <f t="shared" si="0"/>
        <v>11</v>
      </c>
      <c r="I19" s="106">
        <f t="shared" si="1"/>
        <v>15</v>
      </c>
      <c r="J19" s="106">
        <f t="shared" si="2"/>
        <v>0</v>
      </c>
      <c r="K19" s="106">
        <f t="shared" si="3"/>
        <v>4</v>
      </c>
      <c r="L19" s="107">
        <f>'С-1'!I19</f>
        <v>0</v>
      </c>
      <c r="M19" s="107">
        <f>'С-2'!I19</f>
        <v>4</v>
      </c>
      <c r="N19" s="107">
        <f>'С-3'!I19</f>
        <v>2</v>
      </c>
      <c r="O19" s="107">
        <f>'С-4'!I19</f>
        <v>3</v>
      </c>
      <c r="P19" s="107">
        <f>'С-5'!I19</f>
        <v>3</v>
      </c>
      <c r="Q19" s="107">
        <f>'С-6'!I19</f>
        <v>3</v>
      </c>
    </row>
    <row r="20" spans="1:17" s="42" customFormat="1" ht="31.5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15"/>
      <c r="F20" s="15">
        <f>Команды!F20</f>
        <v>2016</v>
      </c>
      <c r="G20" s="105">
        <f>H20/Судьи!$B$2</f>
        <v>2.5</v>
      </c>
      <c r="H20" s="105">
        <f t="shared" si="0"/>
        <v>10</v>
      </c>
      <c r="I20" s="106">
        <f t="shared" si="1"/>
        <v>15</v>
      </c>
      <c r="J20" s="106">
        <f t="shared" si="2"/>
        <v>1</v>
      </c>
      <c r="K20" s="106">
        <f t="shared" si="3"/>
        <v>4</v>
      </c>
      <c r="L20" s="107">
        <f>'С-1'!I20</f>
        <v>2</v>
      </c>
      <c r="M20" s="107">
        <f>'С-2'!I20</f>
        <v>4</v>
      </c>
      <c r="N20" s="107">
        <f>'С-3'!I20</f>
        <v>1</v>
      </c>
      <c r="O20" s="107">
        <f>'С-4'!I20</f>
        <v>1</v>
      </c>
      <c r="P20" s="107">
        <f>'С-5'!I20</f>
        <v>4</v>
      </c>
      <c r="Q20" s="107">
        <f>'С-6'!I20</f>
        <v>3</v>
      </c>
    </row>
    <row r="21" spans="1:17" ht="31.5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15"/>
      <c r="F21" s="15">
        <f>Команды!F21</f>
        <v>2015</v>
      </c>
      <c r="G21" s="105">
        <f>H21/Судьи!$B$2</f>
        <v>3.25</v>
      </c>
      <c r="H21" s="105">
        <f t="shared" si="0"/>
        <v>13</v>
      </c>
      <c r="I21" s="106">
        <f t="shared" si="1"/>
        <v>19</v>
      </c>
      <c r="J21" s="106">
        <f t="shared" si="2"/>
        <v>2</v>
      </c>
      <c r="K21" s="106">
        <f t="shared" si="3"/>
        <v>4</v>
      </c>
      <c r="L21" s="107">
        <f>'С-1'!I21</f>
        <v>2</v>
      </c>
      <c r="M21" s="107">
        <f>'С-2'!I21</f>
        <v>4</v>
      </c>
      <c r="N21" s="107">
        <f>'С-3'!I21</f>
        <v>2</v>
      </c>
      <c r="O21" s="107">
        <f>'С-4'!I21</f>
        <v>4</v>
      </c>
      <c r="P21" s="107">
        <f>'С-5'!I21</f>
        <v>4</v>
      </c>
      <c r="Q21" s="107">
        <f>'С-6'!I21</f>
        <v>3</v>
      </c>
    </row>
    <row r="22" spans="1:17" ht="31.5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15"/>
      <c r="F22" s="15">
        <f>Команды!F22</f>
        <v>2016</v>
      </c>
      <c r="G22" s="105">
        <f>H22/Судьи!$B$2</f>
        <v>2.75</v>
      </c>
      <c r="H22" s="105">
        <f>I22-J22-K22</f>
        <v>11</v>
      </c>
      <c r="I22" s="106">
        <f>SUM(L22:Q22)</f>
        <v>17</v>
      </c>
      <c r="J22" s="106">
        <f>MIN(L22:Q22)</f>
        <v>2</v>
      </c>
      <c r="K22" s="106">
        <f>MAX(L22:Q22)</f>
        <v>4</v>
      </c>
      <c r="L22" s="107">
        <f>'С-1'!I22</f>
        <v>2</v>
      </c>
      <c r="M22" s="107">
        <f>'С-2'!I22</f>
        <v>4</v>
      </c>
      <c r="N22" s="107">
        <f>'С-3'!I22</f>
        <v>2</v>
      </c>
      <c r="O22" s="107">
        <f>'С-4'!I22</f>
        <v>2</v>
      </c>
      <c r="P22" s="107">
        <f>'С-5'!I22</f>
        <v>4</v>
      </c>
      <c r="Q22" s="107">
        <f>'С-6'!I22</f>
        <v>3</v>
      </c>
    </row>
    <row r="23" spans="1:17" ht="31.5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15"/>
      <c r="F23" s="15">
        <f>Команды!F23</f>
        <v>2016</v>
      </c>
      <c r="G23" s="105">
        <f>H23/Судьи!$B$2</f>
        <v>3.75</v>
      </c>
      <c r="H23" s="105">
        <f>I23-J23-K23</f>
        <v>15</v>
      </c>
      <c r="I23" s="106">
        <f>SUM(L23:Q23)</f>
        <v>20</v>
      </c>
      <c r="J23" s="106">
        <f>MIN(L23:Q23)</f>
        <v>1</v>
      </c>
      <c r="K23" s="106">
        <f>MAX(L23:Q23)</f>
        <v>4</v>
      </c>
      <c r="L23" s="107">
        <f>'С-1'!I23</f>
        <v>4</v>
      </c>
      <c r="M23" s="107">
        <f>'С-2'!I23</f>
        <v>4</v>
      </c>
      <c r="N23" s="107">
        <f>'С-3'!I23</f>
        <v>3</v>
      </c>
      <c r="O23" s="107">
        <f>'С-4'!I23</f>
        <v>4</v>
      </c>
      <c r="P23" s="107">
        <f>'С-5'!I23</f>
        <v>4</v>
      </c>
      <c r="Q23" s="107">
        <f>'С-6'!I23</f>
        <v>1</v>
      </c>
    </row>
    <row r="24" spans="1:17" ht="31.5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15"/>
      <c r="F24" s="15">
        <f>Команды!F24</f>
        <v>2016</v>
      </c>
      <c r="G24" s="105">
        <f>H24/Судьи!$B$2</f>
        <v>2.5</v>
      </c>
      <c r="H24" s="105">
        <f>I24-J24-K24</f>
        <v>10</v>
      </c>
      <c r="I24" s="106">
        <f>SUM(L24:Q24)</f>
        <v>15</v>
      </c>
      <c r="J24" s="106">
        <f>MIN(L24:Q24)</f>
        <v>1</v>
      </c>
      <c r="K24" s="106">
        <f>MAX(L24:Q24)</f>
        <v>4</v>
      </c>
      <c r="L24" s="107">
        <f>'С-1'!I24</f>
        <v>2</v>
      </c>
      <c r="M24" s="107">
        <f>'С-2'!I24</f>
        <v>4</v>
      </c>
      <c r="N24" s="107">
        <f>'С-3'!I24</f>
        <v>2</v>
      </c>
      <c r="O24" s="107">
        <f>'С-4'!I24</f>
        <v>1</v>
      </c>
      <c r="P24" s="107">
        <f>'С-5'!I24</f>
        <v>4</v>
      </c>
      <c r="Q24" s="107">
        <f>'С-6'!I24</f>
        <v>2</v>
      </c>
    </row>
    <row r="26" spans="2:4" ht="18">
      <c r="B26" s="6" t="s">
        <v>11</v>
      </c>
      <c r="C26" s="32" t="str">
        <f>Судьи!C5</f>
        <v>Васильєв Ю.К. ВП «ФСТ Харківської області»</v>
      </c>
      <c r="D26" s="34"/>
    </row>
    <row r="27" spans="3:4" ht="15">
      <c r="C27" s="32" t="str">
        <f>Судьи!C6</f>
        <v>Іванченко Я.І. ВП «Криворізька ФСТ» Дніпропетровської ОФСТ</v>
      </c>
      <c r="D27" s="34"/>
    </row>
    <row r="28" spans="3:4" ht="15">
      <c r="C28" s="32" t="str">
        <f>Судьи!C7</f>
        <v>Пантюшков О.М. Дніпропетровська ОФСТ</v>
      </c>
      <c r="D28" s="34"/>
    </row>
    <row r="29" spans="3:4" ht="15">
      <c r="C29" s="32" t="str">
        <f>Судьи!C8</f>
        <v>Полевий Ю.Б. Хмельницька ОФСТ</v>
      </c>
      <c r="D29" s="34"/>
    </row>
    <row r="30" spans="3:4" ht="15">
      <c r="C30" s="32" t="str">
        <f>Судьи!C9</f>
        <v>Ріттер Н.А. ВП «ФСТ Харківської області»</v>
      </c>
      <c r="D30" s="34"/>
    </row>
    <row r="31" spans="3:4" ht="15">
      <c r="C31" s="32" t="str">
        <f>Судьи!C10</f>
        <v>Швак І.О. Одеська ОФСТ</v>
      </c>
      <c r="D31" s="34"/>
    </row>
    <row r="32" spans="3:4" ht="15" hidden="1">
      <c r="C32" s="32">
        <f>Судьи!C11</f>
        <v>0</v>
      </c>
      <c r="D32" s="34"/>
    </row>
    <row r="33" spans="3:4" ht="15" hidden="1">
      <c r="C33" s="32">
        <f>Судьи!C12</f>
        <v>0</v>
      </c>
      <c r="D33" s="34"/>
    </row>
    <row r="34" spans="3:4" ht="15" hidden="1">
      <c r="C34" s="32">
        <f>Судьи!C13</f>
        <v>0</v>
      </c>
      <c r="D34" s="34"/>
    </row>
    <row r="35" spans="3:4" ht="15" hidden="1">
      <c r="C35" s="32">
        <f>Судьи!C14</f>
        <v>0</v>
      </c>
      <c r="D35" s="34"/>
    </row>
    <row r="36" spans="3:4" ht="15" hidden="1">
      <c r="C36" s="32">
        <f>Судьи!C15</f>
        <v>0</v>
      </c>
      <c r="D36" s="34"/>
    </row>
    <row r="37" spans="3:4" ht="15" hidden="1">
      <c r="C37" s="32"/>
      <c r="D37" s="34"/>
    </row>
    <row r="38" ht="15" hidden="1">
      <c r="C38" s="32"/>
    </row>
    <row r="39" ht="12.75" hidden="1"/>
    <row r="40" spans="2:4" ht="15" hidden="1">
      <c r="B40" s="32" t="s">
        <v>35</v>
      </c>
      <c r="C40" s="32">
        <f>Судьи!B18</f>
        <v>0</v>
      </c>
      <c r="D40" s="33"/>
    </row>
    <row r="42" spans="2:4" ht="15">
      <c r="B42" s="32" t="s">
        <v>41</v>
      </c>
      <c r="C42" s="32" t="str">
        <f>Судьи!B19</f>
        <v>Каніщев Є.О. (Україна, Харків, С1К, МС)</v>
      </c>
      <c r="D42" s="33"/>
    </row>
    <row r="43" spans="2:4" ht="15">
      <c r="B43" s="32" t="s">
        <v>36</v>
      </c>
      <c r="C43" s="32" t="str">
        <f>Судьи!B20</f>
        <v>Голубєв  О.В. (Україна, Харків, С2К, МС)</v>
      </c>
      <c r="D43" s="33"/>
    </row>
    <row r="45" ht="12.75">
      <c r="F45" s="7"/>
    </row>
  </sheetData>
  <sheetProtection/>
  <mergeCells count="31">
    <mergeCell ref="A7:B7"/>
    <mergeCell ref="J12:J13"/>
    <mergeCell ref="G12:G13"/>
    <mergeCell ref="A1:B4"/>
    <mergeCell ref="C7:F7"/>
    <mergeCell ref="A8:B8"/>
    <mergeCell ref="C1:F4"/>
    <mergeCell ref="A5:B5"/>
    <mergeCell ref="C5:F5"/>
    <mergeCell ref="C6:F6"/>
    <mergeCell ref="A6:B6"/>
    <mergeCell ref="C8:F8"/>
    <mergeCell ref="D10:E10"/>
    <mergeCell ref="C10:C13"/>
    <mergeCell ref="F10:F13"/>
    <mergeCell ref="D14:P14"/>
    <mergeCell ref="M12:M13"/>
    <mergeCell ref="D11:D13"/>
    <mergeCell ref="E11:E13"/>
    <mergeCell ref="O12:O13"/>
    <mergeCell ref="N12:N13"/>
    <mergeCell ref="G10:Q11"/>
    <mergeCell ref="H12:H13"/>
    <mergeCell ref="Q12:Q13"/>
    <mergeCell ref="K12:K13"/>
    <mergeCell ref="I12:I13"/>
    <mergeCell ref="A9:F9"/>
    <mergeCell ref="A10:A13"/>
    <mergeCell ref="B10:B13"/>
    <mergeCell ref="L12:L13"/>
    <mergeCell ref="P12:P1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0">
      <selection activeCell="B10" sqref="B10:B13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32.875" style="0" customWidth="1"/>
    <col min="4" max="4" width="9.25390625" style="0" customWidth="1"/>
    <col min="5" max="5" width="7.125" style="0" customWidth="1"/>
    <col min="6" max="11" width="13.75390625" style="0" customWidth="1"/>
    <col min="12" max="12" width="13.625" style="0" customWidth="1"/>
    <col min="13" max="13" width="9.875" style="0" customWidth="1"/>
    <col min="14" max="14" width="12.00390625" style="0" customWidth="1"/>
    <col min="15" max="15" width="13.875" style="0" customWidth="1"/>
    <col min="16" max="16" width="9.875" style="0" customWidth="1"/>
    <col min="17" max="17" width="8.25390625" style="1" customWidth="1"/>
    <col min="18" max="16384" width="9.125" style="1" customWidth="1"/>
  </cols>
  <sheetData>
    <row r="1" spans="1:16" ht="12.75" customHeight="1">
      <c r="A1" s="160" t="s">
        <v>0</v>
      </c>
      <c r="B1" s="161"/>
      <c r="C1" s="163" t="str">
        <f>Команды!C1</f>
        <v>Федерація спортивного туризму України</v>
      </c>
      <c r="D1" s="163"/>
      <c r="E1" s="164"/>
      <c r="F1" s="165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16" ht="12.75" customHeight="1">
      <c r="A2" s="162"/>
      <c r="B2" s="117"/>
      <c r="C2" s="152"/>
      <c r="D2" s="152"/>
      <c r="E2" s="152"/>
      <c r="F2" s="166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16" ht="12.75" customHeight="1">
      <c r="A3" s="162"/>
      <c r="B3" s="117"/>
      <c r="C3" s="152"/>
      <c r="D3" s="152"/>
      <c r="E3" s="152"/>
      <c r="F3" s="166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16" ht="12.75" customHeight="1">
      <c r="A4" s="162"/>
      <c r="B4" s="117"/>
      <c r="C4" s="152"/>
      <c r="D4" s="152"/>
      <c r="E4" s="152"/>
      <c r="F4" s="166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16" ht="15.75">
      <c r="A5" s="158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59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16" ht="16.5" customHeight="1">
      <c r="A6" s="158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67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16" ht="15.75">
      <c r="A7" s="158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59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16" ht="15.75">
      <c r="A8" s="158" t="str">
        <f>Команды!A8</f>
        <v>ПОКАЗАТЕЛЬ</v>
      </c>
      <c r="B8" s="116"/>
      <c r="C8" s="116" t="s">
        <v>19</v>
      </c>
      <c r="D8" s="116"/>
      <c r="E8" s="116"/>
      <c r="F8" s="159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16" ht="21" customHeight="1">
      <c r="A9" s="169" t="str">
        <f>Команды!A9</f>
        <v>ПРЕДВАРИТЕЛЬНЫЙ ПРОТОКОЛ</v>
      </c>
      <c r="B9" s="111"/>
      <c r="C9" s="111"/>
      <c r="D9" s="111"/>
      <c r="E9" s="111"/>
      <c r="F9" s="170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17" ht="15" customHeight="1">
      <c r="A10" s="192" t="str">
        <f>Команды!A10</f>
        <v>№</v>
      </c>
      <c r="B10" s="189" t="str">
        <f>Команды!B10</f>
        <v>Руководитель
(Ф.И.О., регион) </v>
      </c>
      <c r="C10" s="189" t="str">
        <f>Команды!C10</f>
        <v>Маршрут</v>
      </c>
      <c r="D10" s="198" t="str">
        <f>Команды!D10</f>
        <v>КС </v>
      </c>
      <c r="E10" s="199"/>
      <c r="F10" s="187" t="str">
        <f>Команды!F10</f>
        <v>Сроки</v>
      </c>
      <c r="G10" s="113" t="s">
        <v>65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s="43" customFormat="1" ht="38.25" customHeight="1">
      <c r="A11" s="193"/>
      <c r="B11" s="190"/>
      <c r="C11" s="190"/>
      <c r="D11" s="195" t="str">
        <f>Команды!D11</f>
        <v>заявл.</v>
      </c>
      <c r="E11" s="195" t="str">
        <f>Команды!E11</f>
        <v>факт.</v>
      </c>
      <c r="F11" s="188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s="43" customFormat="1" ht="13.5" customHeight="1">
      <c r="A12" s="193"/>
      <c r="B12" s="190"/>
      <c r="C12" s="190"/>
      <c r="D12" s="196"/>
      <c r="E12" s="196"/>
      <c r="F12" s="188"/>
      <c r="G12" s="187" t="s">
        <v>34</v>
      </c>
      <c r="H12" s="186" t="s">
        <v>33</v>
      </c>
      <c r="I12" s="187" t="s">
        <v>9</v>
      </c>
      <c r="J12" s="187" t="s">
        <v>30</v>
      </c>
      <c r="K12" s="187" t="s">
        <v>31</v>
      </c>
      <c r="L12" s="157" t="str">
        <f>Судьи!B5</f>
        <v>Васильєв Юрій Костянтинович</v>
      </c>
      <c r="M12" s="157" t="str">
        <f>Судьи!B6</f>
        <v>Іванченко Ярослав Ігоревич</v>
      </c>
      <c r="N12" s="157" t="str">
        <f>Судьи!B7</f>
        <v>Пантюшков Олексій Михайлович</v>
      </c>
      <c r="O12" s="157" t="str">
        <f>Судьи!B8</f>
        <v>Полевий Юрій Богданович</v>
      </c>
      <c r="P12" s="157" t="str">
        <f>Судьи!B9</f>
        <v>Ріттер Наталія Анатоліївна</v>
      </c>
      <c r="Q12" s="157" t="str">
        <f>Судьи!B10</f>
        <v>Швак Ігор Орестович</v>
      </c>
    </row>
    <row r="13" spans="1:17" s="42" customFormat="1" ht="55.5" customHeight="1">
      <c r="A13" s="194"/>
      <c r="B13" s="191"/>
      <c r="C13" s="191"/>
      <c r="D13" s="197"/>
      <c r="E13" s="197"/>
      <c r="F13" s="168"/>
      <c r="G13" s="168"/>
      <c r="H13" s="172"/>
      <c r="I13" s="168"/>
      <c r="J13" s="168"/>
      <c r="K13" s="168"/>
      <c r="L13" s="155"/>
      <c r="M13" s="155"/>
      <c r="N13" s="155"/>
      <c r="O13" s="155"/>
      <c r="P13" s="155"/>
      <c r="Q13" s="155"/>
    </row>
    <row r="14" spans="1:16" s="4" customFormat="1" ht="21.75" customHeight="1">
      <c r="A14" s="44"/>
      <c r="B14" s="45"/>
      <c r="C14" s="46" t="str">
        <f>Команды!C14</f>
        <v>Маршруты 2 к.с.</v>
      </c>
      <c r="D14" s="184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</row>
    <row r="15" spans="1:17" ht="31.5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15"/>
      <c r="F15" s="15">
        <f>Команды!F15</f>
        <v>2016</v>
      </c>
      <c r="G15" s="105">
        <f>H15/Судьи!$B$2</f>
        <v>1.25</v>
      </c>
      <c r="H15" s="105">
        <f aca="true" t="shared" si="0" ref="H15:H20">I15-J15-K15</f>
        <v>5</v>
      </c>
      <c r="I15" s="106">
        <f aca="true" t="shared" si="1" ref="I15:I21">SUM(L15:Q15)</f>
        <v>8</v>
      </c>
      <c r="J15" s="106">
        <f aca="true" t="shared" si="2" ref="J15:J21">MIN(L15:Q15)</f>
        <v>0</v>
      </c>
      <c r="K15" s="106">
        <f aca="true" t="shared" si="3" ref="K15:K21">MAX(L15:Q15)</f>
        <v>3</v>
      </c>
      <c r="L15" s="107">
        <f>'С-1'!J15</f>
        <v>1</v>
      </c>
      <c r="M15" s="107">
        <f>'С-2'!J15</f>
        <v>2</v>
      </c>
      <c r="N15" s="107">
        <f>'С-3'!J15</f>
        <v>1</v>
      </c>
      <c r="O15" s="107">
        <f>'С-4'!J15</f>
        <v>1</v>
      </c>
      <c r="P15" s="107">
        <f>'С-5'!J15</f>
        <v>0</v>
      </c>
      <c r="Q15" s="107">
        <f>'С-6'!J15</f>
        <v>3</v>
      </c>
    </row>
    <row r="16" spans="1:17" ht="31.5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15"/>
      <c r="F16" s="15">
        <f>Команды!F16</f>
        <v>2016</v>
      </c>
      <c r="G16" s="105">
        <f>H16/Судьи!$B$2</f>
        <v>3</v>
      </c>
      <c r="H16" s="105">
        <f t="shared" si="0"/>
        <v>12</v>
      </c>
      <c r="I16" s="106">
        <f t="shared" si="1"/>
        <v>19</v>
      </c>
      <c r="J16" s="106">
        <f t="shared" si="2"/>
        <v>0</v>
      </c>
      <c r="K16" s="106">
        <f t="shared" si="3"/>
        <v>7</v>
      </c>
      <c r="L16" s="107">
        <f>'С-1'!J16</f>
        <v>1</v>
      </c>
      <c r="M16" s="107">
        <f>'С-2'!J16</f>
        <v>6</v>
      </c>
      <c r="N16" s="107">
        <f>'С-3'!J16</f>
        <v>4</v>
      </c>
      <c r="O16" s="107">
        <f>'С-4'!J16</f>
        <v>0</v>
      </c>
      <c r="P16" s="107">
        <f>'С-5'!J16</f>
        <v>1</v>
      </c>
      <c r="Q16" s="107">
        <f>'С-6'!J16</f>
        <v>7</v>
      </c>
    </row>
    <row r="17" spans="1:17" ht="31.5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15"/>
      <c r="F17" s="15">
        <f>Команды!F17</f>
        <v>2016</v>
      </c>
      <c r="G17" s="105">
        <f>H17/Судьи!$B$2</f>
        <v>1.5</v>
      </c>
      <c r="H17" s="105">
        <f t="shared" si="0"/>
        <v>6</v>
      </c>
      <c r="I17" s="106">
        <f t="shared" si="1"/>
        <v>9</v>
      </c>
      <c r="J17" s="106">
        <f t="shared" si="2"/>
        <v>0</v>
      </c>
      <c r="K17" s="106">
        <f t="shared" si="3"/>
        <v>3</v>
      </c>
      <c r="L17" s="108">
        <f>'С-1'!J17</f>
        <v>1</v>
      </c>
      <c r="M17" s="108">
        <f>'С-2'!J17</f>
        <v>2</v>
      </c>
      <c r="N17" s="108">
        <f>'С-3'!J17</f>
        <v>0</v>
      </c>
      <c r="O17" s="107">
        <f>'С-4'!J17</f>
        <v>3</v>
      </c>
      <c r="P17" s="107">
        <f>'С-5'!J17</f>
        <v>1</v>
      </c>
      <c r="Q17" s="107">
        <f>'С-6'!J17</f>
        <v>2</v>
      </c>
    </row>
    <row r="18" spans="1:17" s="42" customFormat="1" ht="31.5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15"/>
      <c r="F18" s="15">
        <f>Команды!F18</f>
        <v>2016</v>
      </c>
      <c r="G18" s="105">
        <f>H18/Судьи!$B$2</f>
        <v>1.25</v>
      </c>
      <c r="H18" s="105">
        <f t="shared" si="0"/>
        <v>5</v>
      </c>
      <c r="I18" s="106">
        <f t="shared" si="1"/>
        <v>9</v>
      </c>
      <c r="J18" s="106">
        <f t="shared" si="2"/>
        <v>0</v>
      </c>
      <c r="K18" s="106">
        <f t="shared" si="3"/>
        <v>4</v>
      </c>
      <c r="L18" s="108">
        <f>'С-1'!J18</f>
        <v>1</v>
      </c>
      <c r="M18" s="108">
        <f>'С-2'!J18</f>
        <v>4</v>
      </c>
      <c r="N18" s="108">
        <f>'С-3'!J18</f>
        <v>0</v>
      </c>
      <c r="O18" s="107">
        <f>'С-4'!J18</f>
        <v>1</v>
      </c>
      <c r="P18" s="107">
        <f>'С-5'!J18</f>
        <v>0</v>
      </c>
      <c r="Q18" s="107">
        <f>'С-6'!J18</f>
        <v>3</v>
      </c>
    </row>
    <row r="19" spans="1:17" s="42" customFormat="1" ht="31.5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15"/>
      <c r="F19" s="15">
        <f>Команды!F19</f>
        <v>2016</v>
      </c>
      <c r="G19" s="105">
        <f>H19/Судьи!$B$2</f>
        <v>1.25</v>
      </c>
      <c r="H19" s="105">
        <f t="shared" si="0"/>
        <v>5</v>
      </c>
      <c r="I19" s="106">
        <f t="shared" si="1"/>
        <v>10</v>
      </c>
      <c r="J19" s="106">
        <f t="shared" si="2"/>
        <v>0</v>
      </c>
      <c r="K19" s="106">
        <f t="shared" si="3"/>
        <v>5</v>
      </c>
      <c r="L19" s="108">
        <f>'С-1'!J19</f>
        <v>1</v>
      </c>
      <c r="M19" s="108">
        <f>'С-2'!J19</f>
        <v>2</v>
      </c>
      <c r="N19" s="108">
        <f>'С-3'!J19</f>
        <v>1</v>
      </c>
      <c r="O19" s="107">
        <f>'С-4'!J19</f>
        <v>1</v>
      </c>
      <c r="P19" s="107">
        <f>'С-5'!J19</f>
        <v>0</v>
      </c>
      <c r="Q19" s="107">
        <f>'С-6'!J19</f>
        <v>5</v>
      </c>
    </row>
    <row r="20" spans="1:17" s="42" customFormat="1" ht="31.5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15"/>
      <c r="F20" s="15">
        <f>Команды!F20</f>
        <v>2016</v>
      </c>
      <c r="G20" s="105">
        <f>H20/Судьи!$B$2</f>
        <v>2</v>
      </c>
      <c r="H20" s="105">
        <f t="shared" si="0"/>
        <v>8</v>
      </c>
      <c r="I20" s="106">
        <f t="shared" si="1"/>
        <v>13</v>
      </c>
      <c r="J20" s="106">
        <f t="shared" si="2"/>
        <v>0</v>
      </c>
      <c r="K20" s="106">
        <f t="shared" si="3"/>
        <v>5</v>
      </c>
      <c r="L20" s="107">
        <f>'С-1'!J20</f>
        <v>5</v>
      </c>
      <c r="M20" s="107">
        <f>'С-2'!J20</f>
        <v>5</v>
      </c>
      <c r="N20" s="107">
        <f>'С-3'!J20</f>
        <v>0</v>
      </c>
      <c r="O20" s="107">
        <f>'С-4'!J20</f>
        <v>0</v>
      </c>
      <c r="P20" s="107">
        <f>'С-5'!J20</f>
        <v>0</v>
      </c>
      <c r="Q20" s="107">
        <f>'С-6'!J20</f>
        <v>3</v>
      </c>
    </row>
    <row r="21" spans="1:17" ht="31.5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15"/>
      <c r="F21" s="15">
        <f>Команды!F21</f>
        <v>2015</v>
      </c>
      <c r="G21" s="105">
        <f>H21/Судьи!$B$2</f>
        <v>1.25</v>
      </c>
      <c r="H21" s="105">
        <f>I21-J21-K21</f>
        <v>5</v>
      </c>
      <c r="I21" s="106">
        <f t="shared" si="1"/>
        <v>10</v>
      </c>
      <c r="J21" s="106">
        <f t="shared" si="2"/>
        <v>0</v>
      </c>
      <c r="K21" s="106">
        <f t="shared" si="3"/>
        <v>5</v>
      </c>
      <c r="L21" s="107">
        <f>'С-1'!J21</f>
        <v>1</v>
      </c>
      <c r="M21" s="107">
        <f>'С-2'!J21</f>
        <v>2</v>
      </c>
      <c r="N21" s="107">
        <f>'С-3'!J21</f>
        <v>5</v>
      </c>
      <c r="O21" s="107">
        <f>'С-4'!J21</f>
        <v>0</v>
      </c>
      <c r="P21" s="107">
        <f>'С-5'!J21</f>
        <v>0</v>
      </c>
      <c r="Q21" s="107">
        <f>'С-6'!J21</f>
        <v>2</v>
      </c>
    </row>
    <row r="22" spans="1:17" ht="31.5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15"/>
      <c r="F22" s="15">
        <f>Команды!F22</f>
        <v>2016</v>
      </c>
      <c r="G22" s="105">
        <f>H22/Судьи!$B$2</f>
        <v>1.5</v>
      </c>
      <c r="H22" s="105">
        <f>I22-J22-K22</f>
        <v>6</v>
      </c>
      <c r="I22" s="106">
        <f>SUM(L22:Q22)</f>
        <v>10</v>
      </c>
      <c r="J22" s="106">
        <f>MIN(L22:Q22)</f>
        <v>0</v>
      </c>
      <c r="K22" s="106">
        <f>MAX(L22:Q22)</f>
        <v>4</v>
      </c>
      <c r="L22" s="107">
        <f>'С-1'!J22</f>
        <v>1</v>
      </c>
      <c r="M22" s="107">
        <f>'С-2'!J22</f>
        <v>2</v>
      </c>
      <c r="N22" s="107">
        <f>'С-3'!J22</f>
        <v>0</v>
      </c>
      <c r="O22" s="107">
        <f>'С-4'!J22</f>
        <v>3</v>
      </c>
      <c r="P22" s="107">
        <f>'С-5'!J22</f>
        <v>0</v>
      </c>
      <c r="Q22" s="107">
        <f>'С-6'!J22</f>
        <v>4</v>
      </c>
    </row>
    <row r="23" spans="1:17" ht="31.5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15"/>
      <c r="F23" s="15">
        <f>Команды!F23</f>
        <v>2016</v>
      </c>
      <c r="G23" s="105">
        <f>H23/Судьи!$B$2</f>
        <v>2</v>
      </c>
      <c r="H23" s="105">
        <f>I23-J23-K23</f>
        <v>8</v>
      </c>
      <c r="I23" s="106">
        <f>SUM(L23:Q23)</f>
        <v>12</v>
      </c>
      <c r="J23" s="106">
        <f>MIN(L23:Q23)</f>
        <v>0</v>
      </c>
      <c r="K23" s="106">
        <f>MAX(L23:Q23)</f>
        <v>4</v>
      </c>
      <c r="L23" s="107">
        <f>'С-1'!J23</f>
        <v>1</v>
      </c>
      <c r="M23" s="107">
        <f>'С-2'!J23</f>
        <v>2</v>
      </c>
      <c r="N23" s="107">
        <f>'С-3'!J23</f>
        <v>4</v>
      </c>
      <c r="O23" s="107">
        <f>'С-4'!J23</f>
        <v>3</v>
      </c>
      <c r="P23" s="107">
        <f>'С-5'!J23</f>
        <v>0</v>
      </c>
      <c r="Q23" s="107">
        <f>'С-6'!J23</f>
        <v>2</v>
      </c>
    </row>
    <row r="24" spans="1:17" ht="31.5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15"/>
      <c r="F24" s="15">
        <f>Команды!F24</f>
        <v>2016</v>
      </c>
      <c r="G24" s="105">
        <f>H24/Судьи!$B$2</f>
        <v>1.25</v>
      </c>
      <c r="H24" s="105">
        <f>I24-J24-K24</f>
        <v>5</v>
      </c>
      <c r="I24" s="106">
        <f>SUM(L24:Q24)</f>
        <v>7</v>
      </c>
      <c r="J24" s="106">
        <f>MIN(L24:Q24)</f>
        <v>0</v>
      </c>
      <c r="K24" s="106">
        <f>MAX(L24:Q24)</f>
        <v>2</v>
      </c>
      <c r="L24" s="107">
        <f>'С-1'!J24</f>
        <v>1</v>
      </c>
      <c r="M24" s="107">
        <f>'С-2'!J24</f>
        <v>2</v>
      </c>
      <c r="N24" s="107">
        <f>'С-3'!J24</f>
        <v>1</v>
      </c>
      <c r="O24" s="107">
        <f>'С-4'!J24</f>
        <v>1</v>
      </c>
      <c r="P24" s="107">
        <f>'С-5'!J24</f>
        <v>0</v>
      </c>
      <c r="Q24" s="107">
        <f>'С-6'!J24</f>
        <v>2</v>
      </c>
    </row>
    <row r="26" spans="2:4" ht="18">
      <c r="B26" s="6" t="s">
        <v>11</v>
      </c>
      <c r="C26" s="32" t="str">
        <f>Судьи!C5</f>
        <v>Васильєв Ю.К. ВП «ФСТ Харківської області»</v>
      </c>
      <c r="D26" s="34"/>
    </row>
    <row r="27" spans="3:4" ht="15">
      <c r="C27" s="32" t="str">
        <f>Судьи!C6</f>
        <v>Іванченко Я.І. ВП «Криворізька ФСТ» Дніпропетровської ОФСТ</v>
      </c>
      <c r="D27" s="34"/>
    </row>
    <row r="28" spans="3:4" ht="15">
      <c r="C28" s="32" t="str">
        <f>Судьи!C7</f>
        <v>Пантюшков О.М. Дніпропетровська ОФСТ</v>
      </c>
      <c r="D28" s="34"/>
    </row>
    <row r="29" spans="3:4" ht="15">
      <c r="C29" s="32" t="str">
        <f>Судьи!C8</f>
        <v>Полевий Ю.Б. Хмельницька ОФСТ</v>
      </c>
      <c r="D29" s="34"/>
    </row>
    <row r="30" spans="3:4" ht="15">
      <c r="C30" s="32" t="str">
        <f>Судьи!C9</f>
        <v>Ріттер Н.А. ВП «ФСТ Харківської області»</v>
      </c>
      <c r="D30" s="34"/>
    </row>
    <row r="31" spans="3:4" ht="15">
      <c r="C31" s="32" t="str">
        <f>Судьи!C10</f>
        <v>Швак І.О. Одеська ОФСТ</v>
      </c>
      <c r="D31" s="34"/>
    </row>
    <row r="32" spans="3:4" ht="15" hidden="1">
      <c r="C32" s="32">
        <f>Судьи!C11</f>
        <v>0</v>
      </c>
      <c r="D32" s="34"/>
    </row>
    <row r="33" spans="3:4" ht="15" hidden="1">
      <c r="C33" s="32">
        <f>Судьи!C12</f>
        <v>0</v>
      </c>
      <c r="D33" s="34"/>
    </row>
    <row r="34" spans="3:4" ht="15" hidden="1">
      <c r="C34" s="32">
        <f>Судьи!C13</f>
        <v>0</v>
      </c>
      <c r="D34" s="34"/>
    </row>
    <row r="35" spans="3:4" ht="15" hidden="1">
      <c r="C35" s="32">
        <f>Судьи!C14</f>
        <v>0</v>
      </c>
      <c r="D35" s="34"/>
    </row>
    <row r="36" spans="3:4" ht="15" hidden="1">
      <c r="C36" s="32">
        <f>Судьи!C15</f>
        <v>0</v>
      </c>
      <c r="D36" s="34"/>
    </row>
    <row r="37" spans="3:4" ht="15" hidden="1">
      <c r="C37" s="32"/>
      <c r="D37" s="34"/>
    </row>
    <row r="38" ht="15" hidden="1">
      <c r="C38" s="32"/>
    </row>
    <row r="39" ht="12.75" hidden="1"/>
    <row r="40" spans="2:4" ht="15" hidden="1">
      <c r="B40" s="32" t="s">
        <v>35</v>
      </c>
      <c r="C40" s="32">
        <f>Судьи!B18</f>
        <v>0</v>
      </c>
      <c r="D40" s="33"/>
    </row>
    <row r="42" spans="2:4" ht="15">
      <c r="B42" s="32" t="s">
        <v>41</v>
      </c>
      <c r="C42" s="32" t="str">
        <f>Судьи!B19</f>
        <v>Каніщев Є.О. (Україна, Харків, С1К, МС)</v>
      </c>
      <c r="D42" s="33"/>
    </row>
    <row r="43" spans="2:4" ht="15">
      <c r="B43" s="32" t="s">
        <v>36</v>
      </c>
      <c r="C43" s="32" t="str">
        <f>Судьи!B20</f>
        <v>Голубєв  О.В. (Україна, Харків, С2К, МС)</v>
      </c>
      <c r="D43" s="33"/>
    </row>
    <row r="45" ht="12.75">
      <c r="F45" s="7"/>
    </row>
  </sheetData>
  <sheetProtection/>
  <mergeCells count="31">
    <mergeCell ref="A6:B6"/>
    <mergeCell ref="C6:F6"/>
    <mergeCell ref="A1:B4"/>
    <mergeCell ref="C1:F4"/>
    <mergeCell ref="A5:B5"/>
    <mergeCell ref="C5:F5"/>
    <mergeCell ref="A9:F9"/>
    <mergeCell ref="J12:J13"/>
    <mergeCell ref="D11:D13"/>
    <mergeCell ref="A7:B7"/>
    <mergeCell ref="C7:F7"/>
    <mergeCell ref="G12:G13"/>
    <mergeCell ref="D10:E10"/>
    <mergeCell ref="Q12:Q13"/>
    <mergeCell ref="F10:F13"/>
    <mergeCell ref="A8:B8"/>
    <mergeCell ref="C8:F8"/>
    <mergeCell ref="K12:K13"/>
    <mergeCell ref="C10:C13"/>
    <mergeCell ref="G10:Q11"/>
    <mergeCell ref="A10:A13"/>
    <mergeCell ref="B10:B13"/>
    <mergeCell ref="E11:E13"/>
    <mergeCell ref="D14:P14"/>
    <mergeCell ref="M12:M13"/>
    <mergeCell ref="O12:O13"/>
    <mergeCell ref="P12:P13"/>
    <mergeCell ref="H12:H13"/>
    <mergeCell ref="L12:L13"/>
    <mergeCell ref="I12:I13"/>
    <mergeCell ref="N12:N1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5"/>
  <sheetViews>
    <sheetView zoomScale="75" zoomScaleNormal="75" zoomScalePageLayoutView="0" workbookViewId="0" topLeftCell="A7">
      <selection activeCell="I19" sqref="I19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32.875" style="0" customWidth="1"/>
    <col min="4" max="4" width="7.125" style="0" bestFit="1" customWidth="1"/>
    <col min="5" max="5" width="7.125" style="0" customWidth="1"/>
    <col min="6" max="11" width="13.75390625" style="0" customWidth="1"/>
    <col min="12" max="12" width="13.375" style="0" customWidth="1"/>
    <col min="13" max="13" width="9.875" style="0" customWidth="1"/>
    <col min="14" max="14" width="13.125" style="0" customWidth="1"/>
    <col min="15" max="15" width="13.75390625" style="0" customWidth="1"/>
    <col min="16" max="16" width="9.875" style="0" customWidth="1"/>
    <col min="17" max="17" width="8.25390625" style="1" customWidth="1"/>
    <col min="18" max="16384" width="9.125" style="1" customWidth="1"/>
  </cols>
  <sheetData>
    <row r="1" spans="1:16" ht="12.75" customHeight="1">
      <c r="A1" s="160" t="s">
        <v>0</v>
      </c>
      <c r="B1" s="161"/>
      <c r="C1" s="163" t="str">
        <f>Команды!C1</f>
        <v>Федерація спортивного туризму України</v>
      </c>
      <c r="D1" s="163"/>
      <c r="E1" s="164"/>
      <c r="F1" s="165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16" ht="12.75" customHeight="1">
      <c r="A2" s="162"/>
      <c r="B2" s="117"/>
      <c r="C2" s="152"/>
      <c r="D2" s="152"/>
      <c r="E2" s="152"/>
      <c r="F2" s="166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16" ht="12.75" customHeight="1">
      <c r="A3" s="162"/>
      <c r="B3" s="117"/>
      <c r="C3" s="152"/>
      <c r="D3" s="152"/>
      <c r="E3" s="152"/>
      <c r="F3" s="166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16" ht="12.75" customHeight="1">
      <c r="A4" s="162"/>
      <c r="B4" s="117"/>
      <c r="C4" s="152"/>
      <c r="D4" s="152"/>
      <c r="E4" s="152"/>
      <c r="F4" s="166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16" ht="15.75">
      <c r="A5" s="158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59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16" ht="16.5" customHeight="1">
      <c r="A6" s="158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67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16" ht="15.75">
      <c r="A7" s="158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59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16" ht="15.75">
      <c r="A8" s="158" t="str">
        <f>Команды!A8</f>
        <v>ПОКАЗАТЕЛЬ</v>
      </c>
      <c r="B8" s="116"/>
      <c r="C8" s="116" t="s">
        <v>8</v>
      </c>
      <c r="D8" s="116"/>
      <c r="E8" s="116"/>
      <c r="F8" s="159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16" ht="21" customHeight="1">
      <c r="A9" s="169" t="str">
        <f>Команды!A9</f>
        <v>ПРЕДВАРИТЕЛЬНЫЙ ПРОТОКОЛ</v>
      </c>
      <c r="B9" s="111"/>
      <c r="C9" s="111"/>
      <c r="D9" s="111"/>
      <c r="E9" s="111"/>
      <c r="F9" s="170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17" ht="15" customHeight="1">
      <c r="A10" s="171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13" t="s">
        <v>63</v>
      </c>
      <c r="H10" s="113"/>
      <c r="I10" s="113"/>
      <c r="J10" s="113"/>
      <c r="K10" s="113"/>
      <c r="L10" s="113"/>
      <c r="M10" s="113"/>
      <c r="N10" s="113"/>
      <c r="O10" s="113"/>
      <c r="P10" s="113"/>
      <c r="Q10" s="201"/>
    </row>
    <row r="11" spans="1:17" s="43" customFormat="1" ht="38.25" customHeight="1">
      <c r="A11" s="171"/>
      <c r="B11" s="114"/>
      <c r="C11" s="114"/>
      <c r="D11" s="200" t="str">
        <f>Команды!D11</f>
        <v>заявл.</v>
      </c>
      <c r="E11" s="200" t="str">
        <f>Команды!E11</f>
        <v>факт.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201"/>
    </row>
    <row r="12" spans="1:18" s="43" customFormat="1" ht="13.5" customHeight="1">
      <c r="A12" s="171"/>
      <c r="B12" s="114"/>
      <c r="C12" s="114"/>
      <c r="D12" s="200"/>
      <c r="E12" s="200"/>
      <c r="F12" s="113"/>
      <c r="G12" s="113" t="s">
        <v>34</v>
      </c>
      <c r="H12" s="173" t="s">
        <v>33</v>
      </c>
      <c r="I12" s="113" t="s">
        <v>9</v>
      </c>
      <c r="J12" s="113" t="s">
        <v>30</v>
      </c>
      <c r="K12" s="113" t="s">
        <v>31</v>
      </c>
      <c r="L12" s="156" t="str">
        <f>Судьи!B5</f>
        <v>Васильєв Юрій Костянтинович</v>
      </c>
      <c r="M12" s="156" t="str">
        <f>Судьи!B6</f>
        <v>Іванченко Ярослав Ігоревич</v>
      </c>
      <c r="N12" s="156" t="str">
        <f>Судьи!B7</f>
        <v>Пантюшков Олексій Михайлович</v>
      </c>
      <c r="O12" s="156" t="str">
        <f>Судьи!B8</f>
        <v>Полевий Юрій Богданович</v>
      </c>
      <c r="P12" s="157" t="str">
        <f>Судьи!B9</f>
        <v>Ріттер Наталія Анатоліївна</v>
      </c>
      <c r="Q12" s="157" t="str">
        <f>Судьи!B10</f>
        <v>Швак Ігор Орестович</v>
      </c>
      <c r="R12" s="202"/>
    </row>
    <row r="13" spans="1:18" s="42" customFormat="1" ht="55.5" customHeight="1">
      <c r="A13" s="171"/>
      <c r="B13" s="114"/>
      <c r="C13" s="114"/>
      <c r="D13" s="200"/>
      <c r="E13" s="200"/>
      <c r="F13" s="113"/>
      <c r="G13" s="113"/>
      <c r="H13" s="173"/>
      <c r="I13" s="113"/>
      <c r="J13" s="113"/>
      <c r="K13" s="113"/>
      <c r="L13" s="156"/>
      <c r="M13" s="156"/>
      <c r="N13" s="156"/>
      <c r="O13" s="156"/>
      <c r="P13" s="155"/>
      <c r="Q13" s="155"/>
      <c r="R13" s="202"/>
    </row>
    <row r="14" spans="1:16" s="4" customFormat="1" ht="21.75" customHeight="1">
      <c r="A14" s="44"/>
      <c r="B14" s="45"/>
      <c r="C14" s="46" t="str">
        <f>Команды!C14</f>
        <v>Маршруты 2 к.с.</v>
      </c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</row>
    <row r="15" spans="1:17" ht="31.5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15"/>
      <c r="F15" s="15">
        <f>Команды!F15</f>
        <v>2016</v>
      </c>
      <c r="G15" s="105">
        <f>H15/Судьи!$B$2</f>
        <v>1.25</v>
      </c>
      <c r="H15" s="105">
        <f aca="true" t="shared" si="0" ref="H15:H21">I15-J15-K15</f>
        <v>5</v>
      </c>
      <c r="I15" s="106">
        <f aca="true" t="shared" si="1" ref="I15:I21">SUM(L15:Q15)</f>
        <v>8</v>
      </c>
      <c r="J15" s="106">
        <f aca="true" t="shared" si="2" ref="J15:J21">MIN(L15:Q15)</f>
        <v>0</v>
      </c>
      <c r="K15" s="106">
        <f aca="true" t="shared" si="3" ref="K15:K21">MAX(L15:Q15)</f>
        <v>3</v>
      </c>
      <c r="L15" s="107">
        <f>'С-1'!K15</f>
        <v>3</v>
      </c>
      <c r="M15" s="107">
        <f>'С-2'!K15</f>
        <v>1</v>
      </c>
      <c r="N15" s="107">
        <f>'С-3'!K15</f>
        <v>0</v>
      </c>
      <c r="O15" s="107">
        <f>'С-4'!K15</f>
        <v>0</v>
      </c>
      <c r="P15" s="107">
        <f>'С-5'!K15</f>
        <v>1</v>
      </c>
      <c r="Q15" s="107">
        <f>'С-6'!K15</f>
        <v>3</v>
      </c>
    </row>
    <row r="16" spans="1:17" ht="31.5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15"/>
      <c r="F16" s="15">
        <f>Команды!F16</f>
        <v>2016</v>
      </c>
      <c r="G16" s="105">
        <f>H16/Судьи!$B$2</f>
        <v>3</v>
      </c>
      <c r="H16" s="105">
        <f t="shared" si="0"/>
        <v>12</v>
      </c>
      <c r="I16" s="106">
        <f t="shared" si="1"/>
        <v>18</v>
      </c>
      <c r="J16" s="106">
        <f t="shared" si="2"/>
        <v>0</v>
      </c>
      <c r="K16" s="106">
        <f t="shared" si="3"/>
        <v>6</v>
      </c>
      <c r="L16" s="107">
        <f>'С-1'!K16</f>
        <v>3</v>
      </c>
      <c r="M16" s="107">
        <f>'С-2'!K16</f>
        <v>1</v>
      </c>
      <c r="N16" s="107">
        <f>'С-3'!K16</f>
        <v>3</v>
      </c>
      <c r="O16" s="107">
        <f>'С-4'!K16</f>
        <v>0</v>
      </c>
      <c r="P16" s="107">
        <f>'С-5'!K16</f>
        <v>5</v>
      </c>
      <c r="Q16" s="107">
        <f>'С-6'!K16</f>
        <v>6</v>
      </c>
    </row>
    <row r="17" spans="1:17" ht="31.5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15"/>
      <c r="F17" s="15">
        <f>Команды!F17</f>
        <v>2016</v>
      </c>
      <c r="G17" s="105">
        <f>H17/Судьи!$B$2</f>
        <v>0.5</v>
      </c>
      <c r="H17" s="105">
        <f t="shared" si="0"/>
        <v>2</v>
      </c>
      <c r="I17" s="106">
        <f t="shared" si="1"/>
        <v>-1</v>
      </c>
      <c r="J17" s="106">
        <f t="shared" si="2"/>
        <v>-5</v>
      </c>
      <c r="K17" s="106">
        <f t="shared" si="3"/>
        <v>2</v>
      </c>
      <c r="L17" s="107">
        <f>'С-1'!K17</f>
        <v>2</v>
      </c>
      <c r="M17" s="107">
        <f>'С-2'!K17</f>
        <v>1</v>
      </c>
      <c r="N17" s="107">
        <f>'С-3'!K17</f>
        <v>-2</v>
      </c>
      <c r="O17" s="107">
        <f>'С-4'!K17</f>
        <v>1</v>
      </c>
      <c r="P17" s="107">
        <f>'С-5'!K17</f>
        <v>-5</v>
      </c>
      <c r="Q17" s="107">
        <f>'С-6'!K17</f>
        <v>2</v>
      </c>
    </row>
    <row r="18" spans="1:17" s="42" customFormat="1" ht="31.5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15"/>
      <c r="F18" s="15">
        <f>Команды!F18</f>
        <v>2016</v>
      </c>
      <c r="G18" s="105">
        <f>H18/Судьи!$B$2</f>
        <v>1.5</v>
      </c>
      <c r="H18" s="105">
        <f t="shared" si="0"/>
        <v>6</v>
      </c>
      <c r="I18" s="106">
        <f t="shared" si="1"/>
        <v>9</v>
      </c>
      <c r="J18" s="106">
        <f t="shared" si="2"/>
        <v>0</v>
      </c>
      <c r="K18" s="106">
        <f t="shared" si="3"/>
        <v>3</v>
      </c>
      <c r="L18" s="107">
        <f>'С-1'!K18</f>
        <v>3</v>
      </c>
      <c r="M18" s="107">
        <f>'С-2'!K18</f>
        <v>1</v>
      </c>
      <c r="N18" s="107">
        <f>'С-3'!K18</f>
        <v>2</v>
      </c>
      <c r="O18" s="107">
        <f>'С-4'!K18</f>
        <v>0</v>
      </c>
      <c r="P18" s="107">
        <f>'С-5'!K18</f>
        <v>1</v>
      </c>
      <c r="Q18" s="107">
        <f>'С-6'!K18</f>
        <v>2</v>
      </c>
    </row>
    <row r="19" spans="1:17" s="42" customFormat="1" ht="31.5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15"/>
      <c r="F19" s="15">
        <f>Команды!F19</f>
        <v>2016</v>
      </c>
      <c r="G19" s="105">
        <f>H19/Судьи!$B$2</f>
        <v>1.5</v>
      </c>
      <c r="H19" s="105">
        <f t="shared" si="0"/>
        <v>6</v>
      </c>
      <c r="I19" s="106">
        <f t="shared" si="1"/>
        <v>10</v>
      </c>
      <c r="J19" s="106">
        <f t="shared" si="2"/>
        <v>0</v>
      </c>
      <c r="K19" s="106">
        <f t="shared" si="3"/>
        <v>4</v>
      </c>
      <c r="L19" s="107">
        <f>'С-1'!K19</f>
        <v>3</v>
      </c>
      <c r="M19" s="107">
        <f>'С-2'!K19</f>
        <v>1</v>
      </c>
      <c r="N19" s="107">
        <f>'С-3'!K19</f>
        <v>1</v>
      </c>
      <c r="O19" s="107">
        <f>'С-4'!K19</f>
        <v>0</v>
      </c>
      <c r="P19" s="107">
        <f>'С-5'!K19</f>
        <v>1</v>
      </c>
      <c r="Q19" s="107">
        <f>'С-6'!K19</f>
        <v>4</v>
      </c>
    </row>
    <row r="20" spans="1:17" s="42" customFormat="1" ht="31.5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15"/>
      <c r="F20" s="15">
        <f>Команды!F20</f>
        <v>2016</v>
      </c>
      <c r="G20" s="105">
        <f>H20/Судьи!$B$2</f>
        <v>1.25</v>
      </c>
      <c r="H20" s="105">
        <f t="shared" si="0"/>
        <v>5</v>
      </c>
      <c r="I20" s="106">
        <f t="shared" si="1"/>
        <v>9</v>
      </c>
      <c r="J20" s="106">
        <f t="shared" si="2"/>
        <v>0</v>
      </c>
      <c r="K20" s="106">
        <f t="shared" si="3"/>
        <v>4</v>
      </c>
      <c r="L20" s="107">
        <f>'С-1'!K20</f>
        <v>3</v>
      </c>
      <c r="M20" s="107">
        <f>'С-2'!K20</f>
        <v>1</v>
      </c>
      <c r="N20" s="107">
        <f>'С-3'!K20</f>
        <v>1</v>
      </c>
      <c r="O20" s="107">
        <f>'С-4'!K20</f>
        <v>0</v>
      </c>
      <c r="P20" s="107">
        <f>'С-5'!K20</f>
        <v>0</v>
      </c>
      <c r="Q20" s="107">
        <f>'С-6'!K20</f>
        <v>4</v>
      </c>
    </row>
    <row r="21" spans="1:17" ht="31.5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15"/>
      <c r="F21" s="15">
        <f>Команды!F21</f>
        <v>2015</v>
      </c>
      <c r="G21" s="105">
        <f>H21/Судьи!$B$2</f>
        <v>1.25</v>
      </c>
      <c r="H21" s="105">
        <f t="shared" si="0"/>
        <v>5</v>
      </c>
      <c r="I21" s="106">
        <f t="shared" si="1"/>
        <v>8</v>
      </c>
      <c r="J21" s="106">
        <f t="shared" si="2"/>
        <v>0</v>
      </c>
      <c r="K21" s="106">
        <f t="shared" si="3"/>
        <v>3</v>
      </c>
      <c r="L21" s="107">
        <f>'С-1'!K21</f>
        <v>3</v>
      </c>
      <c r="M21" s="107">
        <f>'С-2'!K21</f>
        <v>1</v>
      </c>
      <c r="N21" s="107">
        <f>'С-3'!K21</f>
        <v>2</v>
      </c>
      <c r="O21" s="107">
        <f>'С-4'!K21</f>
        <v>0</v>
      </c>
      <c r="P21" s="107">
        <f>'С-5'!K21</f>
        <v>0</v>
      </c>
      <c r="Q21" s="107">
        <f>'С-6'!K21</f>
        <v>2</v>
      </c>
    </row>
    <row r="22" spans="1:17" ht="31.5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15"/>
      <c r="F22" s="15">
        <f>Команды!F22</f>
        <v>2016</v>
      </c>
      <c r="G22" s="105">
        <f>H22/Судьи!$B$2</f>
        <v>3.5</v>
      </c>
      <c r="H22" s="105">
        <f>I22-J22-K22</f>
        <v>14</v>
      </c>
      <c r="I22" s="106">
        <f>SUM(L22:Q22)</f>
        <v>18</v>
      </c>
      <c r="J22" s="106">
        <f>MIN(L22:Q22)</f>
        <v>-1</v>
      </c>
      <c r="K22" s="106">
        <f>MAX(L22:Q22)</f>
        <v>5</v>
      </c>
      <c r="L22" s="107">
        <f>'С-1'!K22</f>
        <v>4</v>
      </c>
      <c r="M22" s="107">
        <f>'С-2'!K22</f>
        <v>1</v>
      </c>
      <c r="N22" s="107">
        <f>'С-3'!K22</f>
        <v>5</v>
      </c>
      <c r="O22" s="107">
        <f>'С-4'!K22</f>
        <v>4</v>
      </c>
      <c r="P22" s="107">
        <f>'С-5'!K22</f>
        <v>-1</v>
      </c>
      <c r="Q22" s="107">
        <f>'С-6'!K22</f>
        <v>5</v>
      </c>
    </row>
    <row r="23" spans="1:17" ht="31.5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15"/>
      <c r="F23" s="15">
        <f>Команды!F23</f>
        <v>2016</v>
      </c>
      <c r="G23" s="105">
        <f>H23/Судьи!$B$2</f>
        <v>1.75</v>
      </c>
      <c r="H23" s="105">
        <f>I23-J23-K23</f>
        <v>7</v>
      </c>
      <c r="I23" s="106">
        <f>SUM(L23:Q23)</f>
        <v>10</v>
      </c>
      <c r="J23" s="106">
        <f>MIN(L23:Q23)</f>
        <v>0</v>
      </c>
      <c r="K23" s="106">
        <f>MAX(L23:Q23)</f>
        <v>3</v>
      </c>
      <c r="L23" s="107">
        <f>'С-1'!K23</f>
        <v>3</v>
      </c>
      <c r="M23" s="107">
        <f>'С-2'!K23</f>
        <v>1</v>
      </c>
      <c r="N23" s="107">
        <f>'С-3'!K23</f>
        <v>2</v>
      </c>
      <c r="O23" s="107">
        <f>'С-4'!K23</f>
        <v>0</v>
      </c>
      <c r="P23" s="107">
        <f>'С-5'!K23</f>
        <v>1</v>
      </c>
      <c r="Q23" s="107">
        <f>'С-6'!K23</f>
        <v>3</v>
      </c>
    </row>
    <row r="24" spans="1:17" ht="31.5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15"/>
      <c r="F24" s="15">
        <f>Команды!F24</f>
        <v>2016</v>
      </c>
      <c r="G24" s="105">
        <f>H24/Судьи!$B$2</f>
        <v>1.75</v>
      </c>
      <c r="H24" s="105">
        <f>I24-J24-K24</f>
        <v>7</v>
      </c>
      <c r="I24" s="106">
        <f>SUM(L24:Q24)</f>
        <v>11</v>
      </c>
      <c r="J24" s="106">
        <f>MIN(L24:Q24)</f>
        <v>0</v>
      </c>
      <c r="K24" s="106">
        <f>MAX(L24:Q24)</f>
        <v>4</v>
      </c>
      <c r="L24" s="107">
        <f>'С-1'!K24</f>
        <v>3</v>
      </c>
      <c r="M24" s="107">
        <f>'С-2'!K24</f>
        <v>1</v>
      </c>
      <c r="N24" s="107">
        <f>'С-3'!K24</f>
        <v>3</v>
      </c>
      <c r="O24" s="107">
        <f>'С-4'!K24</f>
        <v>0</v>
      </c>
      <c r="P24" s="107">
        <f>'С-5'!K24</f>
        <v>0</v>
      </c>
      <c r="Q24" s="107">
        <f>'С-6'!K24</f>
        <v>4</v>
      </c>
    </row>
    <row r="26" spans="2:4" ht="18">
      <c r="B26" s="6" t="s">
        <v>11</v>
      </c>
      <c r="C26" s="32" t="str">
        <f>Судьи!C5</f>
        <v>Васильєв Ю.К. ВП «ФСТ Харківської області»</v>
      </c>
      <c r="D26" s="34"/>
    </row>
    <row r="27" spans="3:4" ht="15">
      <c r="C27" s="32" t="str">
        <f>Судьи!C6</f>
        <v>Іванченко Я.І. ВП «Криворізька ФСТ» Дніпропетровської ОФСТ</v>
      </c>
      <c r="D27" s="34"/>
    </row>
    <row r="28" spans="3:4" ht="15">
      <c r="C28" s="32" t="str">
        <f>Судьи!C7</f>
        <v>Пантюшков О.М. Дніпропетровська ОФСТ</v>
      </c>
      <c r="D28" s="34"/>
    </row>
    <row r="29" spans="3:4" ht="15">
      <c r="C29" s="32" t="str">
        <f>Судьи!C8</f>
        <v>Полевий Ю.Б. Хмельницька ОФСТ</v>
      </c>
      <c r="D29" s="34"/>
    </row>
    <row r="30" spans="3:4" ht="15">
      <c r="C30" s="32" t="str">
        <f>Судьи!C9</f>
        <v>Ріттер Н.А. ВП «ФСТ Харківської області»</v>
      </c>
      <c r="D30" s="34"/>
    </row>
    <row r="31" spans="3:4" ht="15">
      <c r="C31" s="32" t="str">
        <f>Судьи!C10</f>
        <v>Швак І.О. Одеська ОФСТ</v>
      </c>
      <c r="D31" s="34"/>
    </row>
    <row r="32" spans="3:4" ht="15" hidden="1">
      <c r="C32" s="32">
        <f>Судьи!C11</f>
        <v>0</v>
      </c>
      <c r="D32" s="34"/>
    </row>
    <row r="33" spans="3:4" ht="15" hidden="1">
      <c r="C33" s="32">
        <f>Судьи!C12</f>
        <v>0</v>
      </c>
      <c r="D33" s="34"/>
    </row>
    <row r="34" spans="3:4" ht="15" hidden="1">
      <c r="C34" s="32">
        <f>Судьи!C13</f>
        <v>0</v>
      </c>
      <c r="D34" s="34"/>
    </row>
    <row r="35" spans="3:4" ht="15" hidden="1">
      <c r="C35" s="32">
        <f>Судьи!C14</f>
        <v>0</v>
      </c>
      <c r="D35" s="34"/>
    </row>
    <row r="36" spans="3:4" ht="15" hidden="1">
      <c r="C36" s="32">
        <f>Судьи!C15</f>
        <v>0</v>
      </c>
      <c r="D36" s="34"/>
    </row>
    <row r="37" spans="3:4" ht="15" hidden="1">
      <c r="C37" s="32"/>
      <c r="D37" s="34"/>
    </row>
    <row r="38" ht="15" hidden="1">
      <c r="C38" s="32"/>
    </row>
    <row r="39" ht="12.75" hidden="1"/>
    <row r="40" spans="2:4" ht="15" hidden="1">
      <c r="B40" s="32" t="s">
        <v>35</v>
      </c>
      <c r="C40" s="32">
        <f>Судьи!B18</f>
        <v>0</v>
      </c>
      <c r="D40" s="33"/>
    </row>
    <row r="42" spans="2:4" ht="15">
      <c r="B42" s="32" t="s">
        <v>41</v>
      </c>
      <c r="C42" s="32" t="str">
        <f>Судьи!B19</f>
        <v>Каніщев Є.О. (Україна, Харків, С1К, МС)</v>
      </c>
      <c r="D42" s="33"/>
    </row>
    <row r="43" spans="2:4" ht="15">
      <c r="B43" s="32" t="s">
        <v>36</v>
      </c>
      <c r="C43" s="32" t="str">
        <f>Судьи!B20</f>
        <v>Голубєв  О.В. (Україна, Харків, С2К, МС)</v>
      </c>
      <c r="D43" s="33"/>
    </row>
    <row r="45" ht="12.75">
      <c r="F45" s="7"/>
    </row>
  </sheetData>
  <sheetProtection/>
  <mergeCells count="32">
    <mergeCell ref="C10:C13"/>
    <mergeCell ref="A8:B8"/>
    <mergeCell ref="D10:E10"/>
    <mergeCell ref="A10:A13"/>
    <mergeCell ref="B10:B13"/>
    <mergeCell ref="A9:F9"/>
    <mergeCell ref="C8:F8"/>
    <mergeCell ref="R12:R13"/>
    <mergeCell ref="G12:G13"/>
    <mergeCell ref="H12:H13"/>
    <mergeCell ref="K12:K13"/>
    <mergeCell ref="I12:I13"/>
    <mergeCell ref="P12:P13"/>
    <mergeCell ref="N12:N13"/>
    <mergeCell ref="J12:J13"/>
    <mergeCell ref="Q12:Q13"/>
    <mergeCell ref="D14:P14"/>
    <mergeCell ref="M12:M13"/>
    <mergeCell ref="D11:D13"/>
    <mergeCell ref="E11:E13"/>
    <mergeCell ref="O12:O13"/>
    <mergeCell ref="G10:Q11"/>
    <mergeCell ref="L12:L13"/>
    <mergeCell ref="F10:F13"/>
    <mergeCell ref="C7:F7"/>
    <mergeCell ref="A7:B7"/>
    <mergeCell ref="A1:B4"/>
    <mergeCell ref="C1:F4"/>
    <mergeCell ref="A5:B5"/>
    <mergeCell ref="C5:F5"/>
    <mergeCell ref="A6:B6"/>
    <mergeCell ref="C6:F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76"/>
  <sheetViews>
    <sheetView zoomScale="95" zoomScaleNormal="95" zoomScalePageLayoutView="0" workbookViewId="0" topLeftCell="A16">
      <selection activeCell="F21" sqref="F21"/>
    </sheetView>
  </sheetViews>
  <sheetFormatPr defaultColWidth="9.00390625" defaultRowHeight="12.75"/>
  <cols>
    <col min="1" max="1" width="3.75390625" style="0" customWidth="1"/>
    <col min="2" max="2" width="59.125" style="0" customWidth="1"/>
    <col min="3" max="3" width="34.125" style="0" customWidth="1"/>
    <col min="4" max="4" width="8.375" style="0" bestFit="1" customWidth="1"/>
    <col min="5" max="5" width="7.375" style="0" bestFit="1" customWidth="1"/>
    <col min="6" max="6" width="25.375" style="0" customWidth="1"/>
    <col min="7" max="7" width="10.625" style="1" bestFit="1" customWidth="1"/>
    <col min="8" max="16384" width="9.125" style="1" customWidth="1"/>
  </cols>
  <sheetData>
    <row r="1" spans="1:6" ht="12.75" customHeight="1">
      <c r="A1" s="117"/>
      <c r="B1" s="117"/>
      <c r="C1" s="118" t="s">
        <v>50</v>
      </c>
      <c r="D1" s="119"/>
      <c r="E1" s="120"/>
      <c r="F1" s="121"/>
    </row>
    <row r="2" spans="1:6" ht="12.75" customHeight="1">
      <c r="A2" s="117"/>
      <c r="B2" s="117"/>
      <c r="C2" s="122"/>
      <c r="D2" s="123"/>
      <c r="E2" s="123"/>
      <c r="F2" s="124"/>
    </row>
    <row r="3" spans="1:6" ht="12.75" customHeight="1">
      <c r="A3" s="117"/>
      <c r="B3" s="117"/>
      <c r="C3" s="122"/>
      <c r="D3" s="123"/>
      <c r="E3" s="123"/>
      <c r="F3" s="124"/>
    </row>
    <row r="4" spans="1:6" ht="12.75" customHeight="1">
      <c r="A4" s="117"/>
      <c r="B4" s="117"/>
      <c r="C4" s="125"/>
      <c r="D4" s="126"/>
      <c r="E4" s="126"/>
      <c r="F4" s="127"/>
    </row>
    <row r="5" spans="1:6" ht="15.75">
      <c r="A5" s="116" t="s">
        <v>1</v>
      </c>
      <c r="B5" s="116"/>
      <c r="C5" s="128" t="s">
        <v>71</v>
      </c>
      <c r="D5" s="128"/>
      <c r="E5" s="128"/>
      <c r="F5" s="128"/>
    </row>
    <row r="6" spans="1:6" ht="16.5" customHeight="1">
      <c r="A6" s="2" t="s">
        <v>43</v>
      </c>
      <c r="B6" s="2"/>
      <c r="C6" s="129" t="s">
        <v>61</v>
      </c>
      <c r="D6" s="129"/>
      <c r="E6" s="129"/>
      <c r="F6" s="129"/>
    </row>
    <row r="7" spans="1:6" ht="15.75">
      <c r="A7" s="2" t="s">
        <v>17</v>
      </c>
      <c r="B7" s="2"/>
      <c r="C7" s="128" t="s">
        <v>46</v>
      </c>
      <c r="D7" s="128"/>
      <c r="E7" s="128"/>
      <c r="F7" s="128"/>
    </row>
    <row r="8" spans="1:6" ht="15.75">
      <c r="A8" s="2" t="s">
        <v>2</v>
      </c>
      <c r="B8" s="2"/>
      <c r="C8" s="116" t="s">
        <v>51</v>
      </c>
      <c r="D8" s="116"/>
      <c r="E8" s="116"/>
      <c r="F8" s="116"/>
    </row>
    <row r="9" spans="1:6" ht="21" customHeight="1">
      <c r="A9" s="111" t="s">
        <v>57</v>
      </c>
      <c r="B9" s="111"/>
      <c r="C9" s="111"/>
      <c r="D9" s="111"/>
      <c r="E9" s="111"/>
      <c r="F9" s="111"/>
    </row>
    <row r="10" spans="1:6" ht="15" customHeight="1">
      <c r="A10" s="112" t="s">
        <v>3</v>
      </c>
      <c r="B10" s="114" t="s">
        <v>42</v>
      </c>
      <c r="C10" s="115" t="s">
        <v>4</v>
      </c>
      <c r="D10" s="113" t="s">
        <v>5</v>
      </c>
      <c r="E10" s="113"/>
      <c r="F10" s="113" t="s">
        <v>21</v>
      </c>
    </row>
    <row r="11" spans="1:6" s="43" customFormat="1" ht="6.75" customHeight="1">
      <c r="A11" s="112"/>
      <c r="B11" s="114"/>
      <c r="C11" s="115"/>
      <c r="D11" s="115" t="s">
        <v>20</v>
      </c>
      <c r="E11" s="113" t="s">
        <v>45</v>
      </c>
      <c r="F11" s="113"/>
    </row>
    <row r="12" spans="1:6" s="43" customFormat="1" ht="8.25" customHeight="1">
      <c r="A12" s="112"/>
      <c r="B12" s="114"/>
      <c r="C12" s="115"/>
      <c r="D12" s="115"/>
      <c r="E12" s="113"/>
      <c r="F12" s="113"/>
    </row>
    <row r="13" spans="1:6" s="42" customFormat="1" ht="7.5" customHeight="1">
      <c r="A13" s="112"/>
      <c r="B13" s="114"/>
      <c r="C13" s="115"/>
      <c r="D13" s="115"/>
      <c r="E13" s="113"/>
      <c r="F13" s="113"/>
    </row>
    <row r="14" spans="1:6" s="42" customFormat="1" ht="15">
      <c r="A14" s="39"/>
      <c r="B14" s="8"/>
      <c r="C14" s="28" t="s">
        <v>62</v>
      </c>
      <c r="D14" s="89"/>
      <c r="E14" s="29"/>
      <c r="F14" s="40"/>
    </row>
    <row r="15" spans="1:6" ht="15">
      <c r="A15" s="31">
        <v>1</v>
      </c>
      <c r="B15" s="78" t="s">
        <v>81</v>
      </c>
      <c r="C15" s="92" t="s">
        <v>82</v>
      </c>
      <c r="D15" s="90">
        <v>2</v>
      </c>
      <c r="E15" s="31">
        <v>2</v>
      </c>
      <c r="F15" s="30">
        <v>2016</v>
      </c>
    </row>
    <row r="16" spans="1:6" ht="15">
      <c r="A16" s="31">
        <v>2</v>
      </c>
      <c r="B16" s="78" t="s">
        <v>72</v>
      </c>
      <c r="C16" s="92" t="s">
        <v>83</v>
      </c>
      <c r="D16" s="90">
        <v>2</v>
      </c>
      <c r="E16" s="31">
        <v>2</v>
      </c>
      <c r="F16" s="30">
        <v>2016</v>
      </c>
    </row>
    <row r="17" spans="1:6" ht="15">
      <c r="A17" s="31">
        <v>3</v>
      </c>
      <c r="B17" s="80" t="s">
        <v>73</v>
      </c>
      <c r="C17" s="92" t="s">
        <v>82</v>
      </c>
      <c r="D17" s="90">
        <v>2</v>
      </c>
      <c r="E17" s="31">
        <v>2</v>
      </c>
      <c r="F17" s="30">
        <v>2016</v>
      </c>
    </row>
    <row r="18" spans="1:6" s="42" customFormat="1" ht="15">
      <c r="A18" s="31">
        <v>4</v>
      </c>
      <c r="B18" s="78" t="s">
        <v>74</v>
      </c>
      <c r="C18" s="93" t="s">
        <v>82</v>
      </c>
      <c r="D18" s="90">
        <v>2</v>
      </c>
      <c r="E18" s="31">
        <v>2</v>
      </c>
      <c r="F18" s="30">
        <v>2016</v>
      </c>
    </row>
    <row r="19" spans="1:6" s="42" customFormat="1" ht="15">
      <c r="A19" s="31">
        <v>5</v>
      </c>
      <c r="B19" s="79" t="s">
        <v>75</v>
      </c>
      <c r="C19" s="92" t="s">
        <v>82</v>
      </c>
      <c r="D19" s="90">
        <v>2</v>
      </c>
      <c r="E19" s="31">
        <v>2</v>
      </c>
      <c r="F19" s="30">
        <v>2016</v>
      </c>
    </row>
    <row r="20" spans="1:6" s="42" customFormat="1" ht="15">
      <c r="A20" s="31">
        <v>6</v>
      </c>
      <c r="B20" s="79" t="s">
        <v>76</v>
      </c>
      <c r="C20" s="93" t="s">
        <v>84</v>
      </c>
      <c r="D20" s="90">
        <v>2</v>
      </c>
      <c r="E20" s="31">
        <v>2</v>
      </c>
      <c r="F20" s="30">
        <v>2016</v>
      </c>
    </row>
    <row r="21" spans="1:6" ht="15">
      <c r="A21" s="41">
        <v>7</v>
      </c>
      <c r="B21" s="79" t="s">
        <v>77</v>
      </c>
      <c r="C21" s="94" t="s">
        <v>82</v>
      </c>
      <c r="D21" s="90">
        <v>2</v>
      </c>
      <c r="E21" s="31">
        <v>2</v>
      </c>
      <c r="F21" s="30">
        <v>2015</v>
      </c>
    </row>
    <row r="22" spans="1:6" s="49" customFormat="1" ht="15">
      <c r="A22" s="31">
        <v>8</v>
      </c>
      <c r="B22" s="79" t="s">
        <v>78</v>
      </c>
      <c r="C22" s="91" t="s">
        <v>82</v>
      </c>
      <c r="D22" s="90">
        <v>2</v>
      </c>
      <c r="E22" s="31">
        <v>2</v>
      </c>
      <c r="F22" s="30">
        <v>2016</v>
      </c>
    </row>
    <row r="23" spans="1:7" ht="15">
      <c r="A23" s="31">
        <v>9</v>
      </c>
      <c r="B23" s="81" t="s">
        <v>79</v>
      </c>
      <c r="C23" s="57" t="s">
        <v>82</v>
      </c>
      <c r="D23" s="90">
        <v>2</v>
      </c>
      <c r="E23" s="31">
        <v>2</v>
      </c>
      <c r="F23" s="30">
        <v>2016</v>
      </c>
      <c r="G23" s="70"/>
    </row>
    <row r="24" spans="1:6" s="53" customFormat="1" ht="15">
      <c r="A24" s="41">
        <v>10</v>
      </c>
      <c r="B24" s="82" t="s">
        <v>80</v>
      </c>
      <c r="C24" s="57" t="s">
        <v>82</v>
      </c>
      <c r="D24" s="90">
        <v>2</v>
      </c>
      <c r="E24" s="31">
        <v>2</v>
      </c>
      <c r="F24" s="30">
        <v>2016</v>
      </c>
    </row>
    <row r="25" spans="1:26" s="53" customFormat="1" ht="15">
      <c r="A25" s="31"/>
      <c r="B25" s="83"/>
      <c r="C25" s="57"/>
      <c r="D25" s="31"/>
      <c r="E25" s="31"/>
      <c r="F25" s="30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5.75" thickBot="1">
      <c r="A26" s="31"/>
      <c r="B26" s="83"/>
      <c r="C26" s="57"/>
      <c r="D26" s="31"/>
      <c r="E26" s="31"/>
      <c r="F26" s="30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5.75" thickBot="1">
      <c r="A27" s="31"/>
      <c r="B27" s="83"/>
      <c r="C27" s="57"/>
      <c r="D27" s="31"/>
      <c r="E27" s="31"/>
      <c r="F27" s="30"/>
      <c r="G27" s="86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5.75" thickBot="1">
      <c r="A28" s="31"/>
      <c r="B28" s="84"/>
      <c r="C28" s="57"/>
      <c r="D28" s="31"/>
      <c r="E28" s="31"/>
      <c r="F28" s="30"/>
      <c r="G28" s="86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3.5" thickBot="1">
      <c r="A29" s="85"/>
      <c r="B29" s="85"/>
      <c r="C29" s="85"/>
      <c r="D29" s="85"/>
      <c r="E29" s="85"/>
      <c r="F29" s="85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3.5" thickBo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7" ht="13.5" thickBo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3.5" thickBo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3.5" thickBot="1">
      <c r="A33" s="52"/>
      <c r="B33" s="52"/>
      <c r="C33" s="52"/>
      <c r="D33" s="52"/>
      <c r="E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3.5" thickBo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3.5" thickBo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13.5" thickBo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13.5" thickBo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3.5" thickBo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3.5" thickBo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13.5" thickBo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3.5" thickBo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:27" ht="13.5" thickBo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1:27" ht="13.5" thickBo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1:27" ht="13.5" thickBo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3.5" thickBo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1:27" ht="13.5" thickBo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27" ht="13.5" thickBo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1:27" ht="13.5" thickBo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1:27" ht="13.5" thickBo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1:27" ht="13.5" thickBo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3.5" thickBo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1:27" ht="13.5" thickBo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1:27" ht="13.5" thickBo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  <row r="54" spans="1:27" ht="13.5" thickBo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ht="13.5" thickBo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</row>
    <row r="56" spans="1:27" ht="13.5" thickBo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1:27" ht="13.5" thickBo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1:27" ht="13.5" thickBo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1:27" ht="13.5" thickBo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1:27" ht="13.5" thickBo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1:27" ht="13.5" thickBo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ht="13.5" thickBo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1:27" ht="13.5" thickBo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1:27" ht="13.5" thickBo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1:27" ht="13.5" thickBo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27" ht="13.5" thickBo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1:27" ht="13.5" thickBo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ht="13.5" thickBo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1:27" ht="13.5" thickBo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ht="13.5" thickBo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1:27" ht="13.5" thickBo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1:27" ht="13.5" thickBo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</row>
    <row r="73" spans="1:27" ht="13.5" thickBo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</row>
    <row r="74" spans="1:27" ht="13.5" thickBo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</row>
    <row r="75" spans="1:27" ht="13.5" thickBo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1:27" ht="13.5" thickBo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</row>
    <row r="77" spans="1:27" ht="13.5" thickBo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</row>
    <row r="78" spans="1:27" ht="13.5" thickBo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</row>
    <row r="79" spans="1:27" ht="13.5" thickBo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spans="1:27" ht="13.5" thickBo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</row>
    <row r="81" spans="1:27" ht="13.5" thickBo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</row>
    <row r="82" spans="1:27" ht="13.5" thickBo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</row>
    <row r="83" spans="1:27" ht="13.5" thickBo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</row>
    <row r="84" spans="1:27" ht="13.5" thickBo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</row>
    <row r="85" spans="1:27" ht="13.5" thickBo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</row>
    <row r="86" spans="1:27" ht="13.5" thickBo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</row>
    <row r="87" spans="1:27" ht="13.5" thickBo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27" ht="13.5" thickBo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</row>
    <row r="89" spans="1:27" ht="13.5" thickBo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</row>
    <row r="90" spans="1:27" ht="13.5" thickBo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</row>
    <row r="91" spans="1:27" ht="13.5" thickBo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spans="1:27" ht="13.5" thickBo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</row>
    <row r="93" spans="1:27" ht="13.5" thickBo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</row>
    <row r="94" spans="1:27" ht="13.5" thickBo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</row>
    <row r="95" spans="1:27" ht="13.5" thickBo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spans="1:27" ht="13.5" thickBo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</row>
    <row r="97" spans="1:27" ht="13.5" thickBo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</row>
    <row r="98" spans="1:27" ht="13.5" thickBo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</row>
    <row r="99" spans="1:27" ht="13.5" thickBo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</row>
    <row r="100" spans="1:27" ht="13.5" thickBo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</row>
    <row r="101" spans="1:27" ht="13.5" thickBo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</row>
    <row r="102" spans="1:27" ht="13.5" thickBo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</row>
    <row r="103" spans="1:27" ht="13.5" thickBo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</row>
    <row r="104" spans="1:27" ht="13.5" thickBo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</row>
    <row r="105" spans="1:27" ht="13.5" thickBo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</row>
    <row r="106" spans="1:27" ht="13.5" thickBo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</row>
    <row r="107" spans="1:27" ht="13.5" thickBo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</row>
    <row r="108" spans="1:27" ht="13.5" thickBo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</row>
    <row r="109" spans="1:27" ht="13.5" thickBo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</row>
    <row r="110" spans="1:27" ht="13.5" thickBo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</row>
    <row r="111" spans="1:27" ht="13.5" thickBo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</row>
    <row r="112" spans="1:27" ht="13.5" thickBo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</row>
    <row r="113" spans="1:27" ht="13.5" thickBo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</row>
    <row r="114" spans="1:27" ht="13.5" thickBo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</row>
    <row r="115" spans="1:27" ht="13.5" thickBo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</row>
    <row r="116" spans="1:27" ht="13.5" thickBo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</row>
    <row r="117" spans="1:27" ht="13.5" thickBo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</row>
    <row r="118" spans="1:27" ht="13.5" thickBo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</row>
    <row r="119" spans="1:27" ht="13.5" thickBo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  <row r="120" spans="1:27" ht="13.5" thickBo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</row>
    <row r="121" spans="1:27" ht="13.5" thickBo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</row>
    <row r="122" spans="1:27" ht="13.5" thickBo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</row>
    <row r="123" spans="1:27" ht="13.5" thickBo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</row>
    <row r="124" spans="1:27" ht="13.5" thickBo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</row>
    <row r="125" spans="1:27" ht="13.5" thickBo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</row>
    <row r="126" spans="1:27" ht="13.5" thickBo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</row>
    <row r="127" spans="1:27" ht="13.5" thickBo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</row>
    <row r="128" spans="1:27" ht="13.5" thickBo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</row>
    <row r="129" spans="1:27" ht="13.5" thickBo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</row>
    <row r="130" spans="1:27" ht="13.5" thickBo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</row>
    <row r="131" spans="1:27" ht="13.5" thickBo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</row>
    <row r="132" spans="1:27" ht="13.5" thickBo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</row>
    <row r="133" spans="1:27" ht="13.5" thickBo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</row>
    <row r="134" spans="1:27" ht="13.5" thickBo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</row>
    <row r="135" spans="1:27" ht="13.5" thickBo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</row>
    <row r="136" spans="1:27" ht="13.5" thickBo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</row>
    <row r="137" spans="1:27" ht="13.5" thickBo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</row>
    <row r="138" spans="1:27" ht="13.5" thickBo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</row>
    <row r="139" spans="1:27" ht="13.5" thickBo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</row>
    <row r="140" spans="1:27" ht="13.5" thickBo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</row>
    <row r="141" spans="1:27" ht="13.5" thickBo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</row>
    <row r="142" spans="1:27" ht="13.5" thickBo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</row>
    <row r="143" spans="1:27" ht="13.5" thickBo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</row>
    <row r="144" spans="1:27" ht="13.5" thickBo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</row>
    <row r="145" spans="1:27" ht="13.5" thickBo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</row>
    <row r="146" spans="1:27" ht="13.5" thickBo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</row>
    <row r="147" spans="1:27" ht="13.5" thickBo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</row>
    <row r="148" spans="1:27" ht="13.5" thickBo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</row>
    <row r="149" spans="1:27" ht="13.5" thickBo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</row>
    <row r="150" spans="1:27" ht="13.5" thickBo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</row>
    <row r="151" spans="1:27" ht="13.5" thickBo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</row>
    <row r="152" spans="1:27" ht="13.5" thickBo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</row>
    <row r="153" spans="1:27" ht="13.5" thickBo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</row>
    <row r="154" spans="1:27" ht="13.5" thickBo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</row>
    <row r="155" spans="1:27" ht="13.5" thickBo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</row>
    <row r="156" spans="1:27" ht="13.5" thickBo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</row>
    <row r="157" spans="1:27" ht="13.5" thickBo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</row>
    <row r="158" spans="1:27" ht="13.5" thickBo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</row>
    <row r="159" spans="1:27" ht="13.5" thickBo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</row>
    <row r="160" spans="1:27" ht="13.5" thickBo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</row>
    <row r="161" spans="1:27" ht="13.5" thickBo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</row>
    <row r="162" spans="1:27" ht="13.5" thickBo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</row>
    <row r="163" spans="1:27" ht="13.5" thickBo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</row>
    <row r="164" spans="1:27" ht="13.5" thickBo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</row>
    <row r="165" spans="1:27" ht="13.5" thickBo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</row>
    <row r="166" spans="1:27" ht="13.5" thickBo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</row>
    <row r="167" spans="1:27" ht="13.5" thickBo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</row>
    <row r="168" spans="1:27" ht="13.5" thickBo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</row>
    <row r="169" spans="1:27" ht="13.5" thickBo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</row>
    <row r="170" spans="1:27" ht="13.5" thickBo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</row>
    <row r="171" spans="1:27" ht="13.5" thickBo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</row>
    <row r="172" spans="1:27" ht="13.5" thickBo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</row>
    <row r="173" spans="1:27" ht="13.5" thickBo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</row>
    <row r="174" spans="1:27" ht="13.5" thickBo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</row>
    <row r="175" spans="1:27" ht="13.5" thickBo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</row>
    <row r="176" spans="1:27" ht="13.5" thickBo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</row>
    <row r="177" spans="1:27" ht="13.5" thickBo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</row>
    <row r="178" spans="1:27" ht="13.5" thickBo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</row>
    <row r="179" spans="1:27" ht="13.5" thickBo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</row>
    <row r="180" spans="1:27" ht="13.5" thickBo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</row>
    <row r="181" spans="1:27" ht="13.5" thickBo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</row>
    <row r="182" spans="1:27" ht="13.5" thickBo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</row>
    <row r="183" spans="1:27" ht="13.5" thickBo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</row>
    <row r="184" spans="1:27" ht="13.5" thickBo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</row>
    <row r="185" spans="1:27" ht="13.5" thickBo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</row>
    <row r="186" spans="1:27" ht="13.5" thickBo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</row>
    <row r="187" spans="1:27" ht="13.5" thickBo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</row>
    <row r="188" spans="1:27" ht="13.5" thickBo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</row>
    <row r="189" spans="1:27" ht="13.5" thickBo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</row>
    <row r="190" spans="1:27" ht="13.5" thickBo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</row>
    <row r="191" spans="1:27" ht="13.5" thickBo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</row>
    <row r="192" spans="1:27" ht="13.5" thickBo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3.5" thickBo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3.5" thickBo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3.5" thickBo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  <row r="196" spans="1:27" ht="13.5" thickBo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</row>
    <row r="197" spans="1:27" ht="13.5" thickBo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</row>
    <row r="198" spans="1:27" ht="13.5" thickBo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</row>
    <row r="199" spans="1:27" ht="13.5" thickBo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</row>
    <row r="200" spans="1:27" ht="13.5" thickBo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</row>
    <row r="201" spans="1:27" ht="13.5" thickBo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</row>
    <row r="202" spans="1:27" ht="13.5" thickBo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</row>
    <row r="203" spans="1:27" ht="13.5" thickBo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</row>
    <row r="204" spans="1:27" ht="13.5" thickBo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</row>
    <row r="205" spans="1:27" ht="13.5" thickBo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</row>
    <row r="206" spans="1:27" ht="13.5" thickBo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</row>
    <row r="207" spans="1:27" ht="13.5" thickBo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</row>
    <row r="208" spans="1:27" ht="13.5" thickBo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</row>
    <row r="209" spans="1:27" ht="13.5" thickBo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</row>
    <row r="210" spans="1:27" ht="13.5" thickBo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</row>
    <row r="211" spans="1:27" ht="13.5" thickBo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</row>
    <row r="212" spans="1:27" ht="13.5" thickBo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</row>
    <row r="213" spans="1:27" ht="13.5" thickBo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</row>
    <row r="214" spans="1:27" ht="13.5" thickBo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</row>
    <row r="215" spans="1:27" ht="13.5" thickBo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</row>
    <row r="216" spans="1:27" ht="13.5" thickBo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</row>
    <row r="217" spans="1:27" ht="13.5" thickBo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</row>
    <row r="218" spans="1:27" ht="13.5" thickBo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</row>
    <row r="219" spans="1:27" ht="13.5" thickBo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</row>
    <row r="220" spans="1:27" ht="13.5" thickBo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</row>
    <row r="221" spans="1:27" ht="13.5" thickBo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</row>
    <row r="222" spans="1:27" ht="13.5" thickBo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</row>
    <row r="223" spans="1:27" ht="13.5" thickBo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</row>
    <row r="224" spans="1:27" ht="13.5" thickBo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</row>
    <row r="225" spans="1:27" ht="13.5" thickBo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</row>
    <row r="226" spans="1:27" ht="13.5" thickBo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</row>
    <row r="227" spans="1:27" ht="13.5" thickBo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</row>
    <row r="228" spans="1:27" ht="13.5" thickBo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</row>
    <row r="229" spans="1:27" ht="13.5" thickBo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</row>
    <row r="230" spans="1:27" ht="13.5" thickBo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</row>
    <row r="231" spans="1:27" ht="13.5" thickBo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</row>
    <row r="232" spans="1:27" ht="13.5" thickBo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</row>
    <row r="233" spans="1:27" ht="13.5" thickBo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</row>
    <row r="234" spans="1:27" ht="13.5" thickBo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</row>
    <row r="235" spans="1:27" ht="13.5" thickBo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</row>
    <row r="236" spans="1:27" ht="13.5" thickBo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</row>
    <row r="237" spans="1:27" ht="13.5" thickBo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</row>
    <row r="238" spans="1:27" ht="13.5" thickBo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</row>
    <row r="239" spans="1:27" ht="13.5" thickBo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</row>
    <row r="240" spans="1:27" ht="13.5" thickBo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</row>
    <row r="241" spans="1:27" ht="13.5" thickBo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</row>
    <row r="242" spans="1:27" ht="13.5" thickBo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</row>
    <row r="243" spans="1:27" ht="13.5" thickBo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</row>
    <row r="244" spans="1:27" ht="13.5" thickBo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</row>
    <row r="245" spans="1:27" ht="13.5" thickBo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</row>
    <row r="246" spans="1:27" ht="13.5" thickBo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</row>
    <row r="247" spans="1:27" ht="13.5" thickBo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</row>
    <row r="248" spans="1:27" ht="13.5" thickBo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</row>
    <row r="249" spans="1:27" ht="13.5" thickBo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</row>
    <row r="250" spans="1:27" ht="13.5" thickBo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</row>
    <row r="251" spans="1:27" ht="13.5" thickBo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</row>
    <row r="252" spans="1:27" ht="13.5" thickBo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</row>
    <row r="253" spans="1:27" ht="13.5" thickBo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</row>
    <row r="254" spans="1:27" ht="13.5" thickBo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</row>
    <row r="255" spans="1:27" ht="13.5" thickBo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</row>
    <row r="256" spans="1:27" ht="13.5" thickBo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</row>
    <row r="257" spans="1:27" ht="13.5" thickBo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</row>
    <row r="258" spans="1:27" ht="13.5" thickBo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</row>
    <row r="259" spans="1:27" ht="13.5" thickBo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</row>
    <row r="260" spans="1:27" ht="13.5" thickBo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</row>
    <row r="261" spans="1:27" ht="13.5" thickBo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</row>
    <row r="262" spans="1:27" ht="13.5" thickBo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</row>
    <row r="263" spans="1:27" ht="13.5" thickBo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</row>
    <row r="264" spans="1:27" ht="13.5" thickBo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</row>
    <row r="265" spans="1:27" ht="13.5" thickBo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</row>
    <row r="266" spans="1:27" ht="13.5" thickBo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</row>
    <row r="267" spans="1:27" ht="13.5" thickBo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</row>
    <row r="268" spans="1:27" ht="13.5" thickBo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</row>
    <row r="269" spans="1:27" ht="13.5" thickBo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</row>
    <row r="270" spans="1:27" ht="13.5" thickBo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</row>
    <row r="271" spans="1:27" ht="13.5" thickBo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</row>
    <row r="272" spans="1:27" ht="13.5" thickBo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</row>
    <row r="273" spans="1:27" ht="13.5" thickBo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</row>
    <row r="274" spans="1:27" ht="13.5" thickBo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</row>
    <row r="275" spans="1:27" ht="13.5" thickBo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</row>
    <row r="276" spans="1:27" ht="13.5" thickBot="1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</row>
    <row r="277" spans="1:27" ht="13.5" thickBo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</row>
    <row r="278" spans="1:27" ht="13.5" thickBo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</row>
    <row r="279" spans="1:27" ht="13.5" thickBo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</row>
    <row r="280" spans="1:27" ht="13.5" thickBo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</row>
    <row r="281" spans="1:27" ht="13.5" thickBo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</row>
    <row r="282" spans="1:27" ht="13.5" thickBo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</row>
    <row r="283" spans="1:27" ht="13.5" thickBo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</row>
    <row r="284" spans="1:27" ht="13.5" thickBo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</row>
    <row r="285" spans="1:27" ht="13.5" thickBo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</row>
    <row r="286" spans="1:27" ht="13.5" thickBo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</row>
    <row r="287" spans="1:27" ht="13.5" thickBo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</row>
    <row r="288" spans="1:27" ht="13.5" thickBo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</row>
    <row r="289" spans="1:27" ht="13.5" thickBo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</row>
    <row r="290" spans="1:27" ht="13.5" thickBo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</row>
    <row r="291" spans="1:27" ht="13.5" thickBo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</row>
    <row r="292" spans="1:27" ht="13.5" thickBo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</row>
    <row r="293" spans="1:27" ht="13.5" thickBo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</row>
    <row r="294" spans="1:27" ht="13.5" thickBo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</row>
    <row r="295" spans="1:27" ht="13.5" thickBo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</row>
    <row r="296" spans="1:27" ht="13.5" thickBo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</row>
    <row r="297" spans="1:27" ht="13.5" thickBo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</row>
    <row r="298" spans="1:27" ht="13.5" thickBo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</row>
    <row r="299" spans="1:27" ht="13.5" thickBo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</row>
    <row r="300" spans="1:27" ht="13.5" thickBo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</row>
    <row r="301" spans="1:27" ht="13.5" thickBo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</row>
    <row r="302" spans="1:27" ht="13.5" thickBo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</row>
    <row r="303" spans="1:27" ht="13.5" thickBo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</row>
    <row r="304" spans="1:27" ht="13.5" thickBo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</row>
    <row r="305" spans="1:27" ht="13.5" thickBo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</row>
    <row r="306" spans="1:27" ht="13.5" thickBo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</row>
    <row r="307" spans="1:27" ht="13.5" thickBo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</row>
    <row r="308" spans="1:27" ht="13.5" thickBo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</row>
    <row r="309" spans="1:27" ht="13.5" thickBo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</row>
    <row r="310" spans="1:27" ht="13.5" thickBo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</row>
    <row r="311" spans="1:27" ht="13.5" thickBo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</row>
    <row r="312" spans="1:27" ht="13.5" thickBo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</row>
    <row r="313" spans="1:27" ht="13.5" thickBo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</row>
    <row r="314" spans="1:27" ht="13.5" thickBo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</row>
    <row r="315" spans="1:27" ht="13.5" thickBo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</row>
    <row r="316" spans="1:27" ht="13.5" thickBo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</row>
    <row r="317" spans="1:27" ht="13.5" thickBo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</row>
    <row r="318" spans="1:27" ht="13.5" thickBo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</row>
    <row r="319" spans="1:27" ht="13.5" thickBo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</row>
    <row r="320" spans="1:27" ht="13.5" thickBo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</row>
    <row r="321" spans="1:27" ht="13.5" thickBo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</row>
    <row r="322" spans="1:27" ht="13.5" thickBot="1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</row>
    <row r="323" spans="1:27" ht="13.5" thickBot="1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</row>
    <row r="324" spans="1:27" ht="13.5" thickBot="1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</row>
    <row r="325" spans="1:27" ht="13.5" thickBo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</row>
    <row r="326" spans="1:27" ht="13.5" thickBo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</row>
    <row r="327" spans="1:27" ht="13.5" thickBo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</row>
    <row r="328" spans="1:27" ht="13.5" thickBo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</row>
    <row r="329" spans="1:27" ht="13.5" thickBo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</row>
    <row r="330" spans="1:27" ht="13.5" thickBo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</row>
    <row r="331" spans="1:27" ht="13.5" thickBo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</row>
    <row r="332" spans="1:27" ht="13.5" thickBo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</row>
    <row r="333" spans="1:27" ht="13.5" thickBo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</row>
    <row r="334" spans="1:27" ht="13.5" thickBo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</row>
    <row r="335" spans="1:27" ht="13.5" thickBo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</row>
    <row r="336" spans="1:27" ht="13.5" thickBo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</row>
    <row r="337" spans="1:27" ht="13.5" thickBot="1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</row>
    <row r="338" spans="1:27" ht="13.5" thickBot="1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</row>
    <row r="339" spans="1:27" ht="13.5" thickBot="1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</row>
    <row r="340" spans="1:27" ht="13.5" thickBo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</row>
    <row r="341" spans="1:27" ht="13.5" thickBo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</row>
    <row r="342" spans="1:27" ht="13.5" thickBo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</row>
    <row r="343" spans="1:27" ht="13.5" thickBo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</row>
    <row r="344" spans="1:27" ht="13.5" thickBo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</row>
    <row r="345" spans="1:27" ht="13.5" thickBo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</row>
    <row r="346" spans="1:27" ht="13.5" thickBo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</row>
    <row r="347" spans="1:27" ht="13.5" thickBo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</row>
    <row r="348" spans="1:27" ht="13.5" thickBo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</row>
    <row r="349" spans="1:27" ht="13.5" thickBo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</row>
    <row r="350" spans="1:27" ht="13.5" thickBo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</row>
    <row r="351" spans="1:27" ht="13.5" thickBo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</row>
    <row r="352" spans="1:27" ht="13.5" thickBot="1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</row>
    <row r="353" spans="1:27" ht="13.5" thickBot="1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</row>
    <row r="354" spans="1:27" ht="13.5" thickBot="1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</row>
    <row r="355" spans="1:27" ht="13.5" thickBo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</row>
    <row r="356" spans="1:27" ht="13.5" thickBo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</row>
    <row r="357" spans="1:27" ht="13.5" thickBo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</row>
    <row r="358" spans="1:27" ht="13.5" thickBo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</row>
    <row r="359" spans="1:27" ht="13.5" thickBo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</row>
    <row r="360" spans="1:27" ht="13.5" thickBo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</row>
    <row r="361" spans="1:27" ht="13.5" thickBo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</row>
    <row r="362" spans="1:27" ht="13.5" thickBo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</row>
    <row r="363" spans="1:27" ht="13.5" thickBo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</row>
    <row r="364" spans="1:27" ht="13.5" thickBo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</row>
    <row r="365" spans="1:27" ht="13.5" thickBo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</row>
    <row r="366" spans="1:27" ht="13.5" thickBo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</row>
    <row r="367" spans="1:27" ht="13.5" thickBot="1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</row>
    <row r="368" spans="1:27" ht="13.5" thickBot="1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</row>
    <row r="369" spans="1:27" ht="13.5" thickBot="1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</row>
    <row r="370" spans="1:27" ht="13.5" thickBot="1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</row>
    <row r="371" spans="1:27" ht="13.5" thickBot="1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</row>
    <row r="372" spans="1:27" ht="13.5" thickBot="1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</row>
    <row r="373" spans="1:27" ht="13.5" thickBot="1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</row>
    <row r="374" spans="1:27" ht="13.5" thickBot="1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</row>
    <row r="375" spans="1:27" ht="13.5" thickBot="1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</row>
    <row r="376" spans="1:27" ht="13.5" thickBo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</row>
    <row r="377" spans="1:27" ht="13.5" thickBo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</row>
    <row r="378" spans="1:27" ht="13.5" thickBot="1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</row>
    <row r="379" spans="1:27" ht="13.5" thickBot="1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</row>
    <row r="380" spans="1:27" ht="13.5" thickBot="1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</row>
    <row r="381" spans="1:27" ht="13.5" thickBot="1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</row>
    <row r="382" spans="1:27" ht="13.5" thickBot="1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</row>
    <row r="383" spans="1:27" ht="13.5" thickBot="1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</row>
    <row r="384" spans="1:27" ht="13.5" thickBot="1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</row>
    <row r="385" spans="1:27" ht="13.5" thickBot="1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</row>
    <row r="386" spans="1:27" ht="13.5" thickBot="1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</row>
    <row r="387" spans="1:27" ht="13.5" thickBot="1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</row>
    <row r="388" spans="1:27" ht="13.5" thickBot="1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</row>
    <row r="389" spans="1:27" ht="13.5" thickBot="1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</row>
    <row r="390" spans="1:27" ht="13.5" thickBot="1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</row>
    <row r="391" spans="1:27" ht="13.5" thickBot="1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</row>
    <row r="392" spans="1:27" ht="13.5" thickBot="1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</row>
    <row r="393" spans="1:27" ht="13.5" thickBot="1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</row>
    <row r="394" spans="1:27" ht="13.5" thickBot="1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</row>
    <row r="395" spans="1:27" ht="13.5" thickBot="1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</row>
    <row r="396" spans="1:27" ht="13.5" thickBot="1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</row>
    <row r="397" spans="1:27" ht="13.5" thickBot="1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</row>
    <row r="398" spans="1:27" ht="13.5" thickBot="1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</row>
    <row r="399" spans="1:27" ht="13.5" thickBot="1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</row>
    <row r="400" spans="1:27" ht="13.5" thickBot="1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</row>
    <row r="401" spans="1:27" ht="13.5" thickBot="1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</row>
    <row r="402" spans="1:27" ht="13.5" thickBot="1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</row>
    <row r="403" spans="1:27" ht="13.5" thickBot="1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</row>
    <row r="404" spans="1:27" ht="13.5" thickBot="1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</row>
    <row r="405" spans="1:27" ht="13.5" thickBot="1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</row>
    <row r="406" spans="1:27" ht="13.5" thickBot="1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</row>
    <row r="407" spans="1:27" ht="13.5" thickBot="1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</row>
    <row r="408" spans="1:27" ht="13.5" thickBot="1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</row>
    <row r="409" spans="1:27" ht="13.5" thickBot="1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</row>
    <row r="410" spans="1:27" ht="13.5" thickBot="1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</row>
    <row r="411" spans="1:27" ht="13.5" thickBot="1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</row>
    <row r="412" spans="1:27" ht="13.5" thickBot="1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</row>
    <row r="413" spans="1:27" ht="13.5" thickBot="1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</row>
    <row r="414" spans="1:27" ht="13.5" thickBot="1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</row>
    <row r="415" spans="1:27" ht="13.5" thickBot="1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</row>
    <row r="416" spans="1:27" ht="13.5" thickBot="1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</row>
    <row r="417" spans="1:27" ht="13.5" thickBot="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</row>
    <row r="418" spans="1:27" ht="13.5" thickBot="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</row>
    <row r="419" spans="1:27" ht="13.5" thickBot="1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</row>
    <row r="420" spans="1:27" ht="13.5" thickBot="1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</row>
    <row r="421" spans="1:27" ht="13.5" thickBot="1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</row>
    <row r="422" spans="1:27" ht="13.5" thickBot="1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</row>
    <row r="423" spans="1:27" ht="13.5" thickBot="1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</row>
    <row r="424" spans="1:27" ht="13.5" thickBot="1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</row>
    <row r="425" spans="1:27" ht="13.5" thickBot="1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</row>
    <row r="426" spans="1:27" ht="13.5" thickBot="1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</row>
    <row r="427" spans="1:27" ht="13.5" thickBot="1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</row>
    <row r="428" spans="1:27" ht="13.5" thickBot="1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</row>
    <row r="429" spans="1:27" ht="13.5" thickBot="1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</row>
    <row r="430" spans="1:27" ht="13.5" thickBot="1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</row>
    <row r="431" spans="1:27" ht="13.5" thickBot="1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</row>
    <row r="432" spans="1:27" ht="13.5" thickBot="1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</row>
    <row r="433" spans="1:27" ht="13.5" thickBot="1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</row>
    <row r="434" spans="1:27" ht="13.5" thickBot="1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</row>
    <row r="435" spans="1:27" ht="13.5" thickBot="1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</row>
    <row r="436" spans="1:27" ht="13.5" thickBot="1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</row>
    <row r="437" spans="1:27" ht="13.5" thickBot="1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</row>
    <row r="438" spans="1:27" ht="13.5" thickBot="1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</row>
    <row r="439" spans="1:27" ht="13.5" thickBot="1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</row>
    <row r="440" spans="1:27" ht="13.5" thickBo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</row>
    <row r="441" spans="1:27" ht="13.5" thickBot="1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</row>
    <row r="442" spans="1:27" ht="13.5" thickBot="1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</row>
    <row r="443" spans="1:27" ht="13.5" thickBot="1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</row>
    <row r="444" spans="1:27" ht="13.5" thickBot="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</row>
    <row r="445" spans="1:27" ht="13.5" thickBot="1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</row>
    <row r="446" spans="1:27" ht="13.5" thickBot="1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</row>
    <row r="447" spans="1:27" ht="13.5" thickBot="1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</row>
    <row r="448" spans="1:27" ht="13.5" thickBot="1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</row>
    <row r="449" spans="1:27" ht="13.5" thickBot="1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</row>
    <row r="450" spans="1:27" ht="13.5" thickBot="1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</row>
    <row r="451" spans="1:27" ht="13.5" thickBot="1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</row>
    <row r="452" spans="1:27" ht="13.5" thickBot="1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</row>
    <row r="453" spans="1:27" ht="13.5" thickBot="1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</row>
    <row r="454" spans="1:27" ht="13.5" thickBot="1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</row>
    <row r="455" spans="1:27" ht="13.5" thickBot="1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</row>
    <row r="456" spans="1:27" ht="13.5" thickBot="1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</row>
    <row r="457" spans="1:27" ht="13.5" thickBot="1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</row>
    <row r="458" spans="1:27" ht="13.5" thickBot="1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</row>
    <row r="459" spans="1:27" ht="13.5" thickBot="1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</row>
    <row r="460" spans="1:27" ht="13.5" thickBot="1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</row>
    <row r="461" spans="1:27" ht="13.5" thickBot="1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</row>
    <row r="462" spans="1:27" ht="13.5" thickBot="1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</row>
    <row r="463" spans="1:27" ht="13.5" thickBot="1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</row>
    <row r="464" spans="1:27" ht="13.5" thickBot="1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</row>
    <row r="465" spans="1:27" ht="13.5" thickBot="1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</row>
    <row r="466" spans="1:27" ht="13.5" thickBot="1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</row>
    <row r="467" spans="1:27" ht="13.5" thickBot="1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</row>
    <row r="468" spans="1:27" ht="13.5" thickBot="1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</row>
    <row r="469" spans="1:27" ht="13.5" thickBot="1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</row>
    <row r="470" spans="1:27" ht="13.5" thickBot="1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</row>
    <row r="471" spans="1:27" ht="13.5" thickBot="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</row>
    <row r="472" spans="1:27" ht="13.5" thickBot="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</row>
    <row r="473" spans="1:27" ht="13.5" thickBot="1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</row>
    <row r="474" spans="1:27" ht="13.5" thickBot="1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</row>
    <row r="475" spans="1:27" ht="13.5" thickBot="1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</row>
    <row r="476" spans="1:27" ht="13.5" thickBot="1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</row>
    <row r="477" spans="1:27" ht="13.5" thickBot="1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</row>
    <row r="478" spans="1:27" ht="13.5" thickBot="1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</row>
    <row r="479" spans="1:27" ht="13.5" thickBot="1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</row>
    <row r="480" spans="1:27" ht="13.5" thickBot="1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</row>
    <row r="481" spans="1:27" ht="13.5" thickBo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</row>
    <row r="482" spans="1:27" ht="13.5" thickBot="1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</row>
    <row r="483" spans="1:27" ht="13.5" thickBot="1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</row>
    <row r="484" spans="1:27" ht="13.5" thickBot="1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</row>
    <row r="485" spans="1:27" ht="13.5" thickBot="1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</row>
    <row r="486" spans="1:27" ht="13.5" thickBot="1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</row>
    <row r="487" spans="1:27" ht="13.5" thickBot="1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</row>
    <row r="488" spans="1:27" ht="13.5" thickBot="1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</row>
    <row r="489" spans="1:27" ht="13.5" thickBot="1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</row>
    <row r="490" spans="1:27" ht="13.5" thickBot="1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</row>
    <row r="491" spans="1:27" ht="13.5" thickBot="1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</row>
    <row r="492" spans="1:27" ht="13.5" thickBot="1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</row>
    <row r="493" spans="1:27" ht="13.5" thickBot="1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</row>
    <row r="494" spans="1:27" ht="13.5" thickBot="1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</row>
    <row r="495" spans="1:27" ht="13.5" thickBot="1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</row>
    <row r="496" spans="1:27" ht="13.5" thickBot="1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</row>
    <row r="497" spans="1:27" ht="13.5" thickBot="1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</row>
    <row r="498" spans="1:27" ht="13.5" thickBot="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</row>
    <row r="499" spans="1:27" ht="13.5" thickBot="1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</row>
    <row r="500" spans="1:27" ht="13.5" thickBot="1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</row>
    <row r="501" spans="1:27" ht="13.5" thickBot="1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</row>
    <row r="502" spans="1:27" ht="13.5" thickBot="1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</row>
    <row r="503" spans="1:27" ht="13.5" thickBo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</row>
    <row r="504" spans="1:27" ht="13.5" thickBot="1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</row>
    <row r="505" spans="1:27" ht="13.5" thickBot="1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</row>
    <row r="506" spans="1:27" ht="13.5" thickBot="1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</row>
    <row r="507" spans="1:27" ht="13.5" thickBot="1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</row>
    <row r="508" spans="1:27" ht="13.5" thickBot="1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</row>
    <row r="509" spans="1:27" ht="13.5" thickBot="1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</row>
    <row r="510" spans="1:27" ht="13.5" thickBot="1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</row>
    <row r="511" spans="1:27" ht="13.5" thickBot="1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</row>
    <row r="512" spans="1:27" ht="13.5" thickBot="1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</row>
    <row r="513" spans="1:27" ht="13.5" thickBot="1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</row>
    <row r="514" spans="1:27" ht="13.5" thickBot="1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</row>
    <row r="515" spans="1:27" ht="13.5" thickBot="1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</row>
    <row r="516" spans="1:27" ht="13.5" thickBot="1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</row>
    <row r="517" spans="1:27" ht="13.5" thickBot="1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</row>
    <row r="518" spans="1:27" ht="13.5" thickBot="1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</row>
    <row r="519" spans="1:27" ht="13.5" thickBot="1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</row>
    <row r="520" spans="1:27" ht="13.5" thickBot="1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</row>
    <row r="521" spans="1:27" ht="13.5" thickBot="1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</row>
    <row r="522" spans="1:27" ht="13.5" thickBot="1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</row>
    <row r="523" spans="1:27" ht="13.5" thickBot="1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</row>
    <row r="524" spans="1:27" ht="13.5" thickBot="1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</row>
    <row r="525" spans="1:27" ht="13.5" thickBot="1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</row>
    <row r="526" spans="1:27" ht="13.5" thickBot="1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</row>
    <row r="527" spans="1:27" ht="13.5" thickBot="1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</row>
    <row r="528" spans="1:27" ht="13.5" thickBot="1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</row>
    <row r="529" spans="1:27" ht="13.5" thickBot="1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</row>
    <row r="530" spans="1:27" ht="13.5" thickBot="1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</row>
    <row r="531" spans="1:27" ht="13.5" thickBot="1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</row>
    <row r="532" spans="1:27" ht="13.5" thickBot="1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</row>
    <row r="533" spans="1:27" ht="13.5" thickBot="1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</row>
    <row r="534" spans="1:27" ht="13.5" thickBot="1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</row>
    <row r="535" spans="1:27" ht="13.5" thickBot="1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</row>
    <row r="536" spans="1:27" ht="13.5" thickBot="1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</row>
    <row r="537" spans="1:27" ht="13.5" thickBot="1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</row>
    <row r="538" spans="1:27" ht="13.5" thickBot="1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</row>
    <row r="539" spans="1:27" ht="13.5" thickBot="1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</row>
    <row r="540" spans="1:27" ht="13.5" thickBot="1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</row>
    <row r="541" spans="1:27" ht="13.5" thickBot="1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</row>
    <row r="542" spans="1:27" ht="13.5" thickBot="1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</row>
    <row r="543" spans="1:27" ht="13.5" thickBot="1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</row>
    <row r="544" spans="1:27" ht="13.5" thickBot="1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</row>
    <row r="545" spans="1:27" ht="13.5" thickBot="1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</row>
    <row r="546" spans="1:27" ht="13.5" thickBot="1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</row>
    <row r="547" spans="1:27" ht="13.5" thickBot="1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</row>
    <row r="548" spans="1:27" ht="13.5" thickBot="1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</row>
    <row r="549" spans="1:27" ht="13.5" thickBot="1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</row>
    <row r="550" spans="1:27" ht="13.5" thickBot="1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</row>
    <row r="551" spans="1:27" ht="13.5" thickBot="1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</row>
    <row r="552" spans="1:27" ht="13.5" thickBo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</row>
    <row r="553" spans="1:27" ht="13.5" thickBot="1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</row>
    <row r="554" spans="1:27" ht="13.5" thickBot="1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</row>
    <row r="555" spans="1:27" ht="13.5" thickBot="1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</row>
    <row r="556" spans="1:27" ht="13.5" thickBot="1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</row>
    <row r="557" spans="1:27" ht="13.5" thickBot="1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</row>
    <row r="558" spans="1:27" ht="13.5" thickBot="1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</row>
    <row r="559" spans="1:27" ht="13.5" thickBot="1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</row>
    <row r="560" spans="1:27" ht="13.5" thickBot="1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</row>
    <row r="561" spans="1:27" ht="13.5" thickBot="1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</row>
    <row r="562" spans="1:27" ht="13.5" thickBot="1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</row>
    <row r="563" spans="1:27" ht="13.5" thickBot="1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</row>
    <row r="564" spans="1:27" ht="13.5" thickBot="1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</row>
    <row r="565" spans="1:27" ht="13.5" thickBot="1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</row>
    <row r="566" spans="1:27" ht="13.5" thickBo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</row>
    <row r="567" spans="1:27" ht="13.5" thickBot="1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</row>
    <row r="568" spans="1:27" ht="13.5" thickBot="1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</row>
    <row r="569" spans="1:27" ht="13.5" thickBot="1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</row>
    <row r="570" spans="1:27" ht="13.5" thickBot="1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</row>
    <row r="571" spans="1:27" ht="13.5" thickBot="1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</row>
    <row r="572" spans="1:27" ht="13.5" thickBot="1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</row>
    <row r="573" spans="1:27" ht="13.5" thickBot="1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</row>
    <row r="574" spans="1:27" ht="13.5" thickBot="1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</row>
    <row r="575" spans="1:27" ht="13.5" thickBot="1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</row>
    <row r="576" spans="1:27" ht="13.5" thickBot="1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</row>
    <row r="577" spans="1:27" ht="13.5" thickBot="1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</row>
    <row r="578" spans="1:27" ht="13.5" thickBot="1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</row>
    <row r="579" spans="1:27" ht="13.5" thickBot="1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</row>
    <row r="580" spans="1:27" ht="13.5" thickBot="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</row>
    <row r="581" spans="1:27" ht="13.5" thickBot="1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</row>
    <row r="582" spans="1:27" ht="13.5" thickBot="1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</row>
    <row r="583" spans="1:27" ht="13.5" thickBot="1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</row>
    <row r="584" spans="1:27" ht="13.5" thickBo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</row>
    <row r="585" spans="1:27" ht="13.5" thickBo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</row>
    <row r="586" spans="1:27" ht="13.5" thickBo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</row>
    <row r="587" spans="1:27" ht="13.5" thickBo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</row>
    <row r="588" spans="1:27" ht="13.5" thickBo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</row>
    <row r="589" spans="1:27" ht="13.5" thickBot="1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</row>
    <row r="590" spans="1:27" ht="13.5" thickBo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</row>
    <row r="591" spans="1:27" ht="13.5" thickBot="1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</row>
    <row r="592" spans="1:27" ht="13.5" thickBot="1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</row>
    <row r="593" spans="1:27" ht="13.5" thickBot="1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</row>
    <row r="594" spans="1:27" ht="13.5" thickBot="1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</row>
    <row r="595" spans="1:27" ht="13.5" thickBot="1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</row>
    <row r="596" spans="1:27" ht="13.5" thickBot="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</row>
    <row r="597" spans="1:27" ht="13.5" thickBot="1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</row>
    <row r="598" spans="1:27" ht="13.5" thickBot="1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</row>
    <row r="599" spans="1:27" ht="13.5" thickBot="1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</row>
    <row r="600" spans="1:27" ht="13.5" thickBot="1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</row>
    <row r="601" spans="1:27" ht="13.5" thickBot="1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</row>
    <row r="602" spans="1:27" ht="13.5" thickBot="1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</row>
    <row r="603" spans="1:27" ht="13.5" thickBot="1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</row>
    <row r="604" spans="1:27" ht="13.5" thickBot="1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</row>
    <row r="605" spans="1:27" ht="13.5" thickBot="1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</row>
    <row r="606" spans="1:27" ht="13.5" thickBot="1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</row>
    <row r="607" spans="1:27" ht="13.5" thickBot="1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</row>
    <row r="608" spans="1:27" ht="13.5" thickBot="1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</row>
    <row r="609" spans="1:27" ht="13.5" thickBot="1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</row>
    <row r="610" spans="1:27" ht="13.5" thickBot="1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</row>
    <row r="611" spans="1:27" ht="13.5" thickBot="1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</row>
    <row r="612" spans="1:27" ht="13.5" thickBot="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</row>
    <row r="613" spans="1:27" ht="13.5" thickBot="1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</row>
    <row r="614" spans="1:27" ht="13.5" thickBot="1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</row>
    <row r="615" spans="1:27" ht="13.5" thickBot="1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</row>
    <row r="616" spans="1:27" ht="13.5" thickBot="1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</row>
    <row r="617" spans="1:27" ht="13.5" thickBot="1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</row>
    <row r="618" spans="1:27" ht="13.5" thickBot="1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</row>
    <row r="619" spans="1:27" ht="13.5" thickBot="1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</row>
    <row r="620" spans="1:27" ht="13.5" thickBot="1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</row>
    <row r="621" spans="1:27" ht="13.5" thickBot="1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</row>
    <row r="622" spans="1:27" ht="13.5" thickBot="1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</row>
    <row r="623" spans="1:27" ht="13.5" thickBot="1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</row>
    <row r="624" spans="1:27" ht="13.5" thickBot="1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</row>
    <row r="625" spans="1:27" ht="13.5" thickBot="1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</row>
    <row r="626" spans="1:27" ht="13.5" thickBot="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</row>
    <row r="627" spans="1:27" ht="13.5" thickBot="1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</row>
    <row r="628" spans="1:27" ht="13.5" thickBot="1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</row>
    <row r="629" spans="1:27" ht="13.5" thickBot="1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</row>
    <row r="630" spans="1:27" ht="13.5" thickBot="1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</row>
    <row r="631" spans="1:27" ht="13.5" thickBot="1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</row>
    <row r="632" spans="1:27" ht="13.5" thickBot="1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</row>
    <row r="633" spans="1:27" ht="13.5" thickBot="1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</row>
    <row r="634" spans="1:27" ht="13.5" thickBot="1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</row>
    <row r="635" spans="1:27" ht="13.5" thickBot="1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</row>
    <row r="636" spans="1:27" ht="13.5" thickBot="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</row>
    <row r="637" spans="1:27" ht="13.5" thickBot="1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</row>
    <row r="638" spans="1:27" ht="13.5" thickBot="1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</row>
    <row r="639" spans="1:27" ht="13.5" thickBot="1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</row>
    <row r="640" spans="1:27" ht="13.5" thickBot="1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</row>
    <row r="641" spans="1:27" ht="13.5" thickBot="1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</row>
    <row r="642" spans="1:27" ht="13.5" thickBot="1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</row>
    <row r="643" spans="1:27" ht="13.5" thickBot="1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</row>
    <row r="644" spans="1:27" ht="13.5" thickBot="1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</row>
    <row r="645" spans="1:27" ht="13.5" thickBot="1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</row>
    <row r="646" spans="1:27" ht="13.5" thickBot="1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</row>
    <row r="647" spans="1:27" ht="13.5" thickBot="1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</row>
    <row r="648" spans="1:27" ht="13.5" thickBot="1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</row>
    <row r="649" spans="1:27" ht="13.5" thickBot="1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</row>
    <row r="650" spans="1:27" ht="13.5" thickBot="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</row>
    <row r="651" spans="1:27" ht="13.5" thickBot="1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</row>
    <row r="652" spans="1:27" ht="13.5" thickBot="1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</row>
    <row r="653" spans="1:27" ht="13.5" thickBot="1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</row>
    <row r="654" spans="1:27" ht="13.5" thickBot="1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</row>
    <row r="655" spans="1:27" ht="13.5" thickBot="1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</row>
    <row r="656" spans="1:27" ht="13.5" thickBot="1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</row>
    <row r="657" spans="1:27" ht="13.5" thickBot="1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</row>
    <row r="658" spans="1:27" ht="13.5" thickBot="1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</row>
    <row r="659" spans="1:27" ht="13.5" thickBot="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</row>
    <row r="660" spans="1:27" ht="13.5" thickBot="1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</row>
    <row r="661" spans="1:27" ht="13.5" thickBot="1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</row>
    <row r="662" spans="1:27" ht="13.5" thickBot="1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</row>
    <row r="663" spans="1:27" ht="13.5" thickBot="1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</row>
    <row r="664" spans="1:27" ht="13.5" thickBot="1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</row>
    <row r="665" spans="1:27" ht="13.5" thickBot="1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</row>
    <row r="666" spans="1:27" ht="13.5" thickBot="1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</row>
    <row r="667" spans="1:27" ht="13.5" thickBot="1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</row>
    <row r="668" spans="1:27" ht="13.5" thickBot="1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</row>
    <row r="669" spans="1:27" ht="13.5" thickBot="1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</row>
    <row r="670" spans="1:27" ht="13.5" thickBot="1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</row>
    <row r="671" spans="1:27" ht="13.5" thickBot="1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</row>
    <row r="672" spans="1:27" ht="13.5" thickBot="1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</row>
    <row r="673" spans="1:27" ht="13.5" thickBot="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</row>
    <row r="674" spans="1:27" ht="13.5" thickBot="1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</row>
    <row r="675" spans="1:27" ht="13.5" thickBot="1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</row>
    <row r="676" spans="1:27" ht="13.5" thickBot="1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</row>
    <row r="677" spans="1:27" ht="13.5" thickBot="1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</row>
    <row r="678" spans="1:27" ht="13.5" thickBot="1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</row>
    <row r="679" spans="1:27" ht="13.5" thickBot="1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</row>
    <row r="680" spans="1:27" ht="13.5" thickBot="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</row>
    <row r="681" spans="1:27" ht="13.5" thickBot="1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</row>
    <row r="682" spans="1:27" ht="13.5" thickBot="1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</row>
    <row r="683" spans="1:27" ht="13.5" thickBot="1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</row>
    <row r="684" spans="1:27" ht="13.5" thickBot="1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</row>
    <row r="685" spans="1:27" ht="13.5" thickBot="1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</row>
    <row r="686" spans="1:27" ht="13.5" thickBot="1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</row>
    <row r="687" spans="1:27" ht="13.5" thickBot="1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</row>
    <row r="688" spans="1:27" ht="13.5" thickBot="1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</row>
    <row r="689" spans="1:27" ht="13.5" thickBot="1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</row>
    <row r="690" spans="1:27" ht="13.5" thickBot="1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</row>
    <row r="691" spans="1:27" ht="13.5" thickBot="1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</row>
    <row r="692" spans="1:27" ht="13.5" thickBot="1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</row>
    <row r="693" spans="1:27" ht="13.5" thickBot="1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</row>
    <row r="694" spans="1:27" ht="13.5" thickBot="1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</row>
    <row r="695" spans="1:27" ht="13.5" thickBot="1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</row>
    <row r="696" spans="1:27" ht="13.5" thickBot="1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</row>
    <row r="697" spans="1:27" ht="13.5" thickBot="1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</row>
    <row r="698" spans="1:27" ht="13.5" thickBot="1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</row>
    <row r="699" spans="1:27" ht="13.5" thickBot="1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</row>
    <row r="700" spans="1:27" ht="13.5" thickBot="1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</row>
    <row r="701" spans="1:27" ht="13.5" thickBot="1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</row>
    <row r="702" spans="1:27" ht="13.5" thickBot="1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</row>
    <row r="703" spans="1:27" ht="13.5" thickBot="1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</row>
    <row r="704" spans="1:27" ht="13.5" thickBot="1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</row>
    <row r="705" spans="1:27" ht="13.5" thickBot="1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</row>
    <row r="706" spans="1:27" ht="13.5" thickBot="1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</row>
    <row r="707" spans="1:27" ht="13.5" thickBot="1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</row>
    <row r="708" spans="1:27" ht="13.5" thickBot="1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</row>
    <row r="709" spans="1:27" ht="13.5" thickBot="1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</row>
    <row r="710" spans="1:27" ht="13.5" thickBot="1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</row>
    <row r="711" spans="1:27" ht="13.5" thickBot="1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</row>
    <row r="712" spans="1:27" ht="13.5" thickBot="1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</row>
    <row r="713" spans="1:27" ht="13.5" thickBot="1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</row>
    <row r="714" spans="1:27" ht="13.5" thickBot="1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</row>
    <row r="715" spans="1:27" ht="13.5" thickBot="1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</row>
    <row r="716" spans="1:27" ht="13.5" thickBot="1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</row>
    <row r="717" spans="1:27" ht="13.5" thickBot="1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</row>
    <row r="718" spans="1:27" ht="13.5" thickBot="1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</row>
    <row r="719" spans="1:27" ht="13.5" thickBot="1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</row>
    <row r="720" spans="1:27" ht="13.5" thickBot="1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</row>
    <row r="721" spans="1:27" ht="13.5" thickBot="1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</row>
    <row r="722" spans="1:27" ht="13.5" thickBot="1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</row>
    <row r="723" spans="1:27" ht="13.5" thickBot="1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</row>
    <row r="724" spans="1:27" ht="13.5" thickBot="1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</row>
    <row r="725" spans="1:27" ht="13.5" thickBot="1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</row>
    <row r="726" spans="1:27" ht="13.5" thickBot="1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</row>
    <row r="727" spans="1:27" ht="13.5" thickBot="1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</row>
    <row r="728" spans="1:27" ht="13.5" thickBot="1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</row>
    <row r="729" spans="1:27" ht="13.5" thickBot="1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</row>
    <row r="730" spans="1:27" ht="13.5" thickBot="1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</row>
    <row r="731" spans="1:27" ht="13.5" thickBot="1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</row>
    <row r="732" spans="1:27" ht="13.5" thickBot="1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</row>
    <row r="733" spans="1:27" ht="13.5" thickBot="1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</row>
    <row r="734" spans="1:27" ht="13.5" thickBot="1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</row>
    <row r="735" spans="1:27" ht="13.5" thickBot="1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</row>
    <row r="736" spans="1:27" ht="13.5" thickBot="1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</row>
    <row r="737" spans="1:27" ht="13.5" thickBot="1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</row>
    <row r="738" spans="1:27" ht="13.5" thickBot="1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</row>
    <row r="739" spans="1:27" ht="13.5" thickBot="1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</row>
    <row r="740" spans="1:27" ht="13.5" thickBot="1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</row>
    <row r="741" spans="1:27" ht="13.5" thickBot="1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</row>
    <row r="742" spans="1:27" ht="13.5" thickBot="1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</row>
    <row r="743" spans="1:27" ht="13.5" thickBot="1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</row>
    <row r="744" spans="1:27" ht="13.5" thickBot="1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</row>
    <row r="745" spans="1:27" ht="13.5" thickBot="1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</row>
    <row r="746" spans="1:27" ht="13.5" thickBot="1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</row>
    <row r="747" spans="1:27" ht="13.5" thickBot="1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</row>
    <row r="748" spans="1:27" ht="13.5" thickBot="1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</row>
    <row r="749" spans="1:27" ht="13.5" thickBot="1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</row>
    <row r="750" spans="1:27" ht="13.5" thickBot="1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</row>
    <row r="751" spans="1:27" ht="13.5" thickBot="1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</row>
    <row r="752" spans="1:27" ht="13.5" thickBot="1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</row>
    <row r="753" spans="1:27" ht="13.5" thickBot="1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</row>
    <row r="754" spans="1:27" ht="13.5" thickBot="1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</row>
    <row r="755" spans="1:27" ht="13.5" thickBot="1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</row>
    <row r="756" spans="1:27" ht="13.5" thickBot="1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</row>
    <row r="757" spans="1:27" ht="13.5" thickBot="1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</row>
    <row r="758" spans="1:27" ht="13.5" thickBot="1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</row>
    <row r="759" spans="1:27" ht="13.5" thickBot="1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</row>
    <row r="760" spans="1:27" ht="13.5" thickBot="1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</row>
    <row r="761" spans="1:27" ht="13.5" thickBot="1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</row>
    <row r="762" spans="1:27" ht="13.5" thickBot="1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</row>
    <row r="763" spans="1:27" ht="13.5" thickBot="1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</row>
    <row r="764" spans="1:27" ht="13.5" thickBot="1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</row>
    <row r="765" spans="1:27" ht="13.5" thickBot="1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</row>
    <row r="766" spans="1:27" ht="13.5" thickBot="1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</row>
    <row r="767" spans="1:27" ht="13.5" thickBot="1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</row>
    <row r="768" spans="1:27" ht="13.5" thickBot="1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</row>
    <row r="769" spans="1:27" ht="13.5" thickBot="1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</row>
    <row r="770" spans="1:27" ht="13.5" thickBot="1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</row>
    <row r="771" spans="1:27" ht="13.5" thickBot="1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</row>
    <row r="772" spans="1:27" ht="13.5" thickBot="1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</row>
    <row r="773" spans="1:27" ht="13.5" thickBot="1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</row>
    <row r="774" spans="1:27" ht="13.5" thickBot="1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</row>
    <row r="775" spans="1:27" ht="13.5" thickBot="1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</row>
    <row r="776" spans="1:27" ht="13.5" thickBot="1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</row>
  </sheetData>
  <sheetProtection/>
  <mergeCells count="15">
    <mergeCell ref="C8:F8"/>
    <mergeCell ref="A1:B4"/>
    <mergeCell ref="C1:F4"/>
    <mergeCell ref="A5:B5"/>
    <mergeCell ref="C5:F5"/>
    <mergeCell ref="C6:F6"/>
    <mergeCell ref="C7:F7"/>
    <mergeCell ref="A9:F9"/>
    <mergeCell ref="A10:A13"/>
    <mergeCell ref="F10:F13"/>
    <mergeCell ref="B10:B13"/>
    <mergeCell ref="C10:C13"/>
    <mergeCell ref="D10:E10"/>
    <mergeCell ref="D11:D13"/>
    <mergeCell ref="E11:E13"/>
  </mergeCells>
  <printOptions/>
  <pageMargins left="0.75" right="0.27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5" zoomScaleNormal="75" zoomScaleSheetLayoutView="75" zoomScalePageLayoutView="0" workbookViewId="0" topLeftCell="A1">
      <selection activeCell="A1" sqref="A1:B4"/>
    </sheetView>
  </sheetViews>
  <sheetFormatPr defaultColWidth="9.00390625" defaultRowHeight="12.75"/>
  <cols>
    <col min="1" max="1" width="4.625" style="0" customWidth="1"/>
    <col min="2" max="2" width="46.00390625" style="0" customWidth="1"/>
    <col min="3" max="3" width="31.625" style="0" customWidth="1"/>
    <col min="4" max="4" width="9.25390625" style="0" customWidth="1"/>
    <col min="5" max="5" width="9.625" style="0" customWidth="1"/>
    <col min="6" max="6" width="7.875" style="0" customWidth="1"/>
    <col min="7" max="7" width="13.375" style="0" customWidth="1"/>
    <col min="8" max="8" width="11.375" style="0" customWidth="1"/>
    <col min="9" max="9" width="11.75390625" style="0" customWidth="1"/>
    <col min="10" max="10" width="12.875" style="0" customWidth="1"/>
    <col min="11" max="11" width="11.375" style="0" customWidth="1"/>
    <col min="12" max="12" width="13.00390625" style="0" customWidth="1"/>
    <col min="13" max="13" width="9.25390625" style="1" customWidth="1"/>
    <col min="14" max="14" width="1.625" style="1" customWidth="1"/>
    <col min="15" max="16384" width="9.125" style="1" customWidth="1"/>
  </cols>
  <sheetData>
    <row r="1" spans="1:13" ht="12.75" customHeight="1">
      <c r="A1" s="117" t="s">
        <v>0</v>
      </c>
      <c r="B1" s="117"/>
      <c r="C1" s="132" t="str">
        <f>Команды!C1</f>
        <v>Федерація спортивного туризму України</v>
      </c>
      <c r="D1" s="133"/>
      <c r="E1" s="134"/>
      <c r="F1" s="135"/>
      <c r="G1" s="58"/>
      <c r="H1" s="59"/>
      <c r="I1" s="59"/>
      <c r="J1" s="59"/>
      <c r="K1" s="59"/>
      <c r="L1" s="68"/>
      <c r="M1" s="69"/>
    </row>
    <row r="2" spans="1:13" ht="12.75" customHeight="1">
      <c r="A2" s="117"/>
      <c r="B2" s="117"/>
      <c r="C2" s="136"/>
      <c r="D2" s="137"/>
      <c r="E2" s="137"/>
      <c r="F2" s="138"/>
      <c r="G2" s="61"/>
      <c r="H2" s="1"/>
      <c r="I2" s="1"/>
      <c r="J2" s="1"/>
      <c r="K2" s="1"/>
      <c r="L2" s="67"/>
      <c r="M2" s="63"/>
    </row>
    <row r="3" spans="1:13" ht="12.75" customHeight="1">
      <c r="A3" s="117"/>
      <c r="B3" s="117"/>
      <c r="C3" s="136"/>
      <c r="D3" s="137"/>
      <c r="E3" s="137"/>
      <c r="F3" s="138"/>
      <c r="G3" s="61"/>
      <c r="H3" s="1"/>
      <c r="I3" s="1"/>
      <c r="J3" s="1"/>
      <c r="K3" s="1"/>
      <c r="L3" s="67"/>
      <c r="M3" s="63"/>
    </row>
    <row r="4" spans="1:13" ht="12.75">
      <c r="A4" s="117"/>
      <c r="B4" s="117"/>
      <c r="C4" s="139"/>
      <c r="D4" s="140"/>
      <c r="E4" s="140"/>
      <c r="F4" s="141"/>
      <c r="G4" s="61"/>
      <c r="H4" s="1"/>
      <c r="I4" s="1"/>
      <c r="J4" s="1"/>
      <c r="K4" s="1"/>
      <c r="L4" s="67"/>
      <c r="M4" s="63"/>
    </row>
    <row r="5" spans="1:13" ht="37.5" customHeight="1">
      <c r="A5" s="116" t="str">
        <f>Команды!A5</f>
        <v>Ранг соревнований</v>
      </c>
      <c r="B5" s="116"/>
      <c r="C5" s="142" t="str">
        <f>Команды!C5</f>
        <v>Всеукраїнські змагання зі спортивних походів 2016 (вело, 1-3 к.с.)</v>
      </c>
      <c r="D5" s="143"/>
      <c r="E5" s="143"/>
      <c r="F5" s="144"/>
      <c r="H5" s="75" t="s">
        <v>70</v>
      </c>
      <c r="I5" s="76"/>
      <c r="J5" s="76"/>
      <c r="K5" s="76"/>
      <c r="L5" s="67"/>
      <c r="M5" s="63"/>
    </row>
    <row r="6" spans="1:13" ht="16.5" customHeight="1">
      <c r="A6" s="116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45"/>
      <c r="G6" s="61"/>
      <c r="H6" s="1"/>
      <c r="I6" s="1"/>
      <c r="J6" s="1"/>
      <c r="K6" s="1"/>
      <c r="L6" s="67"/>
      <c r="M6" s="63"/>
    </row>
    <row r="7" spans="1:13" ht="15.75">
      <c r="A7" s="116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16"/>
      <c r="H7" s="1"/>
      <c r="J7" s="1"/>
      <c r="K7" s="1"/>
      <c r="L7" s="67"/>
      <c r="M7" s="63"/>
    </row>
    <row r="8" spans="1:13" ht="15.75">
      <c r="A8" s="116" t="str">
        <f>Команды!A8</f>
        <v>ПОКАЗАТЕЛЬ</v>
      </c>
      <c r="B8" s="116"/>
      <c r="C8" s="116" t="str">
        <f>Команды!C8</f>
        <v>Сложность/Безопасность/Полезность/Новизна/Интегральная</v>
      </c>
      <c r="D8" s="116"/>
      <c r="E8" s="116"/>
      <c r="F8" s="116"/>
      <c r="H8" s="1"/>
      <c r="J8" s="1"/>
      <c r="K8" s="1"/>
      <c r="L8" s="1"/>
      <c r="M8" s="63"/>
    </row>
    <row r="9" spans="1:13" ht="21" customHeight="1">
      <c r="A9" s="111" t="str">
        <f>Команды!A9</f>
        <v>ПРЕДВАРИТЕЛЬНЫЙ ПРОТОКОЛ</v>
      </c>
      <c r="B9" s="111"/>
      <c r="C9" s="111"/>
      <c r="D9" s="111"/>
      <c r="E9" s="111"/>
      <c r="F9" s="111"/>
      <c r="G9" s="64"/>
      <c r="H9" s="65"/>
      <c r="I9" s="65"/>
      <c r="J9" s="65"/>
      <c r="K9" s="65"/>
      <c r="L9" s="65"/>
      <c r="M9" s="66"/>
    </row>
    <row r="10" spans="1:13" ht="15" customHeight="1">
      <c r="A10" s="114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31" t="s">
        <v>37</v>
      </c>
      <c r="H10" s="131"/>
      <c r="I10" s="131"/>
      <c r="J10" s="131"/>
      <c r="K10" s="131"/>
      <c r="L10" s="130" t="s">
        <v>40</v>
      </c>
      <c r="M10" s="115" t="s">
        <v>10</v>
      </c>
    </row>
    <row r="11" spans="1:13" s="43" customFormat="1" ht="13.5" customHeight="1">
      <c r="A11" s="114"/>
      <c r="B11" s="114"/>
      <c r="C11" s="114"/>
      <c r="D11" s="115" t="str">
        <f>Команды!D11</f>
        <v>заявл.</v>
      </c>
      <c r="E11" s="115" t="str">
        <f>Команды!E11</f>
        <v>факт.</v>
      </c>
      <c r="F11" s="113"/>
      <c r="G11" s="131"/>
      <c r="H11" s="131"/>
      <c r="I11" s="131"/>
      <c r="J11" s="131"/>
      <c r="K11" s="131"/>
      <c r="L11" s="130"/>
      <c r="M11" s="115"/>
    </row>
    <row r="12" spans="1:13" s="43" customFormat="1" ht="13.5" customHeight="1">
      <c r="A12" s="114"/>
      <c r="B12" s="114"/>
      <c r="C12" s="114"/>
      <c r="D12" s="115"/>
      <c r="E12" s="115"/>
      <c r="F12" s="113"/>
      <c r="G12" s="113" t="s">
        <v>38</v>
      </c>
      <c r="H12" s="113" t="s">
        <v>14</v>
      </c>
      <c r="I12" s="113" t="s">
        <v>39</v>
      </c>
      <c r="J12" s="113" t="s">
        <v>7</v>
      </c>
      <c r="K12" s="113" t="s">
        <v>52</v>
      </c>
      <c r="L12" s="130"/>
      <c r="M12" s="115"/>
    </row>
    <row r="13" spans="1:13" s="42" customFormat="1" ht="32.25" customHeight="1">
      <c r="A13" s="114"/>
      <c r="B13" s="114"/>
      <c r="C13" s="114"/>
      <c r="D13" s="115"/>
      <c r="E13" s="115"/>
      <c r="F13" s="113"/>
      <c r="G13" s="113"/>
      <c r="H13" s="113"/>
      <c r="I13" s="113"/>
      <c r="J13" s="113"/>
      <c r="K13" s="113"/>
      <c r="L13" s="130"/>
      <c r="M13" s="115"/>
    </row>
    <row r="14" spans="1:13" s="42" customFormat="1" ht="21.75" customHeight="1">
      <c r="A14" s="39"/>
      <c r="B14" s="8"/>
      <c r="C14" s="13" t="str">
        <f>Команды!C14</f>
        <v>Маршруты 2 к.с.</v>
      </c>
      <c r="D14" s="9"/>
      <c r="E14" s="10"/>
      <c r="F14" s="12"/>
      <c r="G14" s="3"/>
      <c r="H14" s="3"/>
      <c r="I14" s="3"/>
      <c r="J14" s="3"/>
      <c r="K14" s="3"/>
      <c r="L14" s="3"/>
      <c r="M14" s="48"/>
    </row>
    <row r="15" spans="1:15" ht="20.25">
      <c r="A15" s="35">
        <f>Команды!A15</f>
        <v>1</v>
      </c>
      <c r="B15" s="16" t="str">
        <f>Команды!B15</f>
        <v>Білашов Д.В. Одеська обл.</v>
      </c>
      <c r="C15" s="35" t="str">
        <f>Команды!C15</f>
        <v>Україна</v>
      </c>
      <c r="D15" s="15">
        <f>Команды!D15</f>
        <v>2</v>
      </c>
      <c r="E15" s="15">
        <f>Команды!E15</f>
        <v>2</v>
      </c>
      <c r="F15" s="15">
        <f>Команды!F15</f>
        <v>2016</v>
      </c>
      <c r="G15" s="109">
        <f>Сложность!G15</f>
        <v>8.25</v>
      </c>
      <c r="H15" s="109">
        <f>Безопасность!G15</f>
        <v>1.75</v>
      </c>
      <c r="I15" s="109">
        <f>Полезность!G15</f>
        <v>2.25</v>
      </c>
      <c r="J15" s="109">
        <f>Новизна!G15</f>
        <v>1.25</v>
      </c>
      <c r="K15" s="109">
        <f>интегральная!G15</f>
        <v>1.25</v>
      </c>
      <c r="L15" s="74">
        <f aca="true" t="shared" si="0" ref="L15:L25">SUM(G15:K15)</f>
        <v>14.75</v>
      </c>
      <c r="M15" s="74">
        <v>10</v>
      </c>
      <c r="O15" s="102"/>
    </row>
    <row r="16" spans="1:15" ht="20.25">
      <c r="A16" s="35">
        <f>Команды!A16</f>
        <v>2</v>
      </c>
      <c r="B16" s="16" t="str">
        <f>Команды!B16</f>
        <v>Коджебаш В.Ф. Одеська обл.</v>
      </c>
      <c r="C16" s="35" t="str">
        <f>Команды!C16</f>
        <v>Україна, Білорусь</v>
      </c>
      <c r="D16" s="15">
        <f>Команды!D16</f>
        <v>2</v>
      </c>
      <c r="E16" s="15">
        <f>Команды!E16</f>
        <v>2</v>
      </c>
      <c r="F16" s="15">
        <f>Команды!F16</f>
        <v>2016</v>
      </c>
      <c r="G16" s="109">
        <f>Сложность!G16</f>
        <v>8.25</v>
      </c>
      <c r="H16" s="109">
        <f>Безопасность!G16</f>
        <v>2</v>
      </c>
      <c r="I16" s="109">
        <f>Полезность!G16</f>
        <v>2.75</v>
      </c>
      <c r="J16" s="109">
        <f>Новизна!G16</f>
        <v>3</v>
      </c>
      <c r="K16" s="109">
        <f>интегральная!G16</f>
        <v>3</v>
      </c>
      <c r="L16" s="74">
        <f t="shared" si="0"/>
        <v>19</v>
      </c>
      <c r="M16" s="203">
        <v>6</v>
      </c>
      <c r="O16" s="101"/>
    </row>
    <row r="17" spans="1:15" ht="20.25">
      <c r="A17" s="35">
        <f>Команды!A17</f>
        <v>3</v>
      </c>
      <c r="B17" s="16" t="str">
        <f>Команды!B17</f>
        <v>Носко М.А. Харківська обл.</v>
      </c>
      <c r="C17" s="35" t="str">
        <f>Команды!C17</f>
        <v>Україна</v>
      </c>
      <c r="D17" s="15">
        <f>Команды!D17</f>
        <v>2</v>
      </c>
      <c r="E17" s="15">
        <f>Команды!E17</f>
        <v>2</v>
      </c>
      <c r="F17" s="15">
        <f>Команды!F17</f>
        <v>2016</v>
      </c>
      <c r="G17" s="109">
        <f>Сложность!G17</f>
        <v>7.5</v>
      </c>
      <c r="H17" s="109">
        <f>Безопасность!G17</f>
        <v>3.25</v>
      </c>
      <c r="I17" s="109">
        <f>Полезность!G17</f>
        <v>2.75</v>
      </c>
      <c r="J17" s="109">
        <f>Новизна!G17</f>
        <v>1.5</v>
      </c>
      <c r="K17" s="109">
        <f>интегральная!G17</f>
        <v>0.5</v>
      </c>
      <c r="L17" s="74">
        <f t="shared" si="0"/>
        <v>15.5</v>
      </c>
      <c r="M17" s="74">
        <v>9</v>
      </c>
      <c r="O17" s="101"/>
    </row>
    <row r="18" spans="1:15" s="42" customFormat="1" ht="20.25">
      <c r="A18" s="35">
        <f>Команды!A18</f>
        <v>4</v>
      </c>
      <c r="B18" s="16" t="str">
        <f>Команды!B18</f>
        <v>Ільченко О.П. Харківська обл.</v>
      </c>
      <c r="C18" s="35" t="str">
        <f>Команды!C18</f>
        <v>Україна</v>
      </c>
      <c r="D18" s="15">
        <f>Команды!D18</f>
        <v>2</v>
      </c>
      <c r="E18" s="15">
        <f>Команды!E18</f>
        <v>2</v>
      </c>
      <c r="F18" s="15">
        <f>Команды!F18</f>
        <v>2016</v>
      </c>
      <c r="G18" s="109">
        <f>Сложность!G18</f>
        <v>9.5</v>
      </c>
      <c r="H18" s="109">
        <f>Безопасность!G18</f>
        <v>5.25</v>
      </c>
      <c r="I18" s="109">
        <f>Полезность!G18</f>
        <v>3.25</v>
      </c>
      <c r="J18" s="109">
        <f>Новизна!G18</f>
        <v>1.25</v>
      </c>
      <c r="K18" s="109">
        <f>интегральная!G18</f>
        <v>1.5</v>
      </c>
      <c r="L18" s="74">
        <f t="shared" si="0"/>
        <v>20.75</v>
      </c>
      <c r="M18" s="74">
        <v>2</v>
      </c>
      <c r="O18" s="102"/>
    </row>
    <row r="19" spans="1:15" s="42" customFormat="1" ht="20.25">
      <c r="A19" s="35">
        <f>Команды!A19</f>
        <v>5</v>
      </c>
      <c r="B19" s="16" t="str">
        <f>Команды!B19</f>
        <v>Мартьянов В.О. Запорізька обл.</v>
      </c>
      <c r="C19" s="35" t="str">
        <f>Команды!C19</f>
        <v>Україна</v>
      </c>
      <c r="D19" s="15">
        <f>Команды!D19</f>
        <v>2</v>
      </c>
      <c r="E19" s="15">
        <f>Команды!E19</f>
        <v>2</v>
      </c>
      <c r="F19" s="15">
        <f>Команды!F19</f>
        <v>2016</v>
      </c>
      <c r="G19" s="109">
        <f>Сложность!G19</f>
        <v>8</v>
      </c>
      <c r="H19" s="109">
        <f>Безопасность!G19</f>
        <v>5.5</v>
      </c>
      <c r="I19" s="109">
        <f>Полезность!G19</f>
        <v>2.75</v>
      </c>
      <c r="J19" s="109">
        <f>Новизна!G19</f>
        <v>1.25</v>
      </c>
      <c r="K19" s="109">
        <f>интегральная!G19</f>
        <v>1.5</v>
      </c>
      <c r="L19" s="74">
        <f t="shared" si="0"/>
        <v>19</v>
      </c>
      <c r="M19" s="203">
        <v>7</v>
      </c>
      <c r="O19" s="102"/>
    </row>
    <row r="20" spans="1:15" s="42" customFormat="1" ht="20.25">
      <c r="A20" s="35">
        <f>Команды!A20</f>
        <v>6</v>
      </c>
      <c r="B20" s="16" t="str">
        <f>Команды!B20</f>
        <v>Усенко А.В. Сумська обл.</v>
      </c>
      <c r="C20" s="35" t="str">
        <f>Команды!C20</f>
        <v>Ізраїль</v>
      </c>
      <c r="D20" s="15">
        <f>Команды!D20</f>
        <v>2</v>
      </c>
      <c r="E20" s="15">
        <f>Команды!E20</f>
        <v>2</v>
      </c>
      <c r="F20" s="15">
        <f>Команды!F20</f>
        <v>2016</v>
      </c>
      <c r="G20" s="109">
        <f>Сложность!G20</f>
        <v>10.75</v>
      </c>
      <c r="H20" s="109">
        <f>Безопасность!G20</f>
        <v>4</v>
      </c>
      <c r="I20" s="109">
        <f>Полезность!G20</f>
        <v>2.5</v>
      </c>
      <c r="J20" s="109">
        <f>Новизна!G20</f>
        <v>2</v>
      </c>
      <c r="K20" s="109">
        <f>интегральная!G20</f>
        <v>1.25</v>
      </c>
      <c r="L20" s="74">
        <f t="shared" si="0"/>
        <v>20.5</v>
      </c>
      <c r="M20" s="74">
        <v>3</v>
      </c>
      <c r="O20" s="101"/>
    </row>
    <row r="21" spans="1:15" ht="20.25">
      <c r="A21" s="35">
        <f>Команды!A21</f>
        <v>7</v>
      </c>
      <c r="B21" s="16" t="str">
        <f>Команды!B21</f>
        <v>Трощенко В.О. Миколаївська обл.</v>
      </c>
      <c r="C21" s="35" t="str">
        <f>Команды!C21</f>
        <v>Україна</v>
      </c>
      <c r="D21" s="15">
        <f>Команды!D21</f>
        <v>2</v>
      </c>
      <c r="E21" s="15">
        <f>Команды!E21</f>
        <v>2</v>
      </c>
      <c r="F21" s="15">
        <f>Команды!F21</f>
        <v>2015</v>
      </c>
      <c r="G21" s="109">
        <f>Сложность!G21</f>
        <v>8.5</v>
      </c>
      <c r="H21" s="109">
        <f>Безопасность!G21</f>
        <v>5.25</v>
      </c>
      <c r="I21" s="109">
        <f>Полезность!G21</f>
        <v>3.25</v>
      </c>
      <c r="J21" s="109">
        <f>Новизна!G21</f>
        <v>1.25</v>
      </c>
      <c r="K21" s="109">
        <f>интегральная!G21</f>
        <v>1.25</v>
      </c>
      <c r="L21" s="74">
        <f t="shared" si="0"/>
        <v>19.5</v>
      </c>
      <c r="M21" s="74">
        <v>5</v>
      </c>
      <c r="O21" s="101"/>
    </row>
    <row r="22" spans="1:15" ht="20.25">
      <c r="A22" s="35">
        <f>Команды!A22</f>
        <v>8</v>
      </c>
      <c r="B22" s="16" t="str">
        <f>Команды!B22</f>
        <v>Бойко Ю.В. Харківська обл.</v>
      </c>
      <c r="C22" s="35" t="str">
        <f>Команды!C22</f>
        <v>Україна</v>
      </c>
      <c r="D22" s="15">
        <f>Команды!D22</f>
        <v>2</v>
      </c>
      <c r="E22" s="15">
        <f>Команды!E22</f>
        <v>2</v>
      </c>
      <c r="F22" s="15">
        <f>Команды!F22</f>
        <v>2016</v>
      </c>
      <c r="G22" s="109">
        <f>Сложность!G22</f>
        <v>14</v>
      </c>
      <c r="H22" s="109">
        <f>Безопасность!G22</f>
        <v>2.25</v>
      </c>
      <c r="I22" s="109">
        <f>Полезность!G22</f>
        <v>2.75</v>
      </c>
      <c r="J22" s="109">
        <f>Новизна!G22</f>
        <v>1.5</v>
      </c>
      <c r="K22" s="109">
        <f>интегральная!G22</f>
        <v>3.5</v>
      </c>
      <c r="L22" s="74">
        <f>SUM(G22:K22)</f>
        <v>24</v>
      </c>
      <c r="M22" s="74">
        <v>1</v>
      </c>
      <c r="O22" s="101"/>
    </row>
    <row r="23" spans="1:15" ht="20.25">
      <c r="A23" s="35">
        <f>Команды!A23</f>
        <v>9</v>
      </c>
      <c r="B23" s="16" t="str">
        <f>Команды!B23</f>
        <v>Нечепоренко А.С. Харківська обл.</v>
      </c>
      <c r="C23" s="35" t="str">
        <f>Команды!C23</f>
        <v>Україна</v>
      </c>
      <c r="D23" s="15">
        <f>Команды!D23</f>
        <v>2</v>
      </c>
      <c r="E23" s="15">
        <f>Команды!E23</f>
        <v>2</v>
      </c>
      <c r="F23" s="15">
        <f>Команды!F23</f>
        <v>2016</v>
      </c>
      <c r="G23" s="109">
        <f>Сложность!G23</f>
        <v>8.75</v>
      </c>
      <c r="H23" s="109">
        <f>Безопасность!G23</f>
        <v>4</v>
      </c>
      <c r="I23" s="109">
        <f>Полезность!G23</f>
        <v>3.75</v>
      </c>
      <c r="J23" s="109">
        <f>Новизна!G23</f>
        <v>2</v>
      </c>
      <c r="K23" s="109">
        <f>интегральная!G23</f>
        <v>1.75</v>
      </c>
      <c r="L23" s="74">
        <f>SUM(G23:K23)</f>
        <v>20.25</v>
      </c>
      <c r="M23" s="74">
        <v>4</v>
      </c>
      <c r="O23" s="102"/>
    </row>
    <row r="24" spans="1:15" ht="20.25">
      <c r="A24" s="35">
        <f>Команды!A24</f>
        <v>10</v>
      </c>
      <c r="B24" s="16" t="str">
        <f>Команды!B24</f>
        <v>Младьонов П.Л. Харківська обл.</v>
      </c>
      <c r="C24" s="35" t="str">
        <f>Команды!C24</f>
        <v>Україна</v>
      </c>
      <c r="D24" s="15">
        <f>Команды!D24</f>
        <v>2</v>
      </c>
      <c r="E24" s="15">
        <f>Команды!E24</f>
        <v>2</v>
      </c>
      <c r="F24" s="15">
        <f>Команды!F24</f>
        <v>2016</v>
      </c>
      <c r="G24" s="109">
        <f>Сложность!G24</f>
        <v>10.5</v>
      </c>
      <c r="H24" s="109">
        <f>Безопасность!G24</f>
        <v>1.5</v>
      </c>
      <c r="I24" s="109">
        <f>Полезность!G24</f>
        <v>2.5</v>
      </c>
      <c r="J24" s="109">
        <f>Новизна!G24</f>
        <v>1.25</v>
      </c>
      <c r="K24" s="109">
        <f>интегральная!G24</f>
        <v>1.75</v>
      </c>
      <c r="L24" s="74">
        <f>SUM(G24:K24)</f>
        <v>17.5</v>
      </c>
      <c r="M24" s="74">
        <v>8</v>
      </c>
      <c r="O24" s="102"/>
    </row>
    <row r="25" spans="1:13" ht="20.25" hidden="1">
      <c r="A25" s="35">
        <f>Команды!A25</f>
        <v>0</v>
      </c>
      <c r="B25" s="16">
        <f>Команды!B25</f>
        <v>0</v>
      </c>
      <c r="C25" s="17">
        <f>Команды!C25</f>
        <v>0</v>
      </c>
      <c r="D25" s="15">
        <f>Команды!D25</f>
        <v>0</v>
      </c>
      <c r="E25" s="15">
        <f>Команды!E25</f>
        <v>0</v>
      </c>
      <c r="F25" s="15">
        <f>Команды!F25</f>
        <v>0</v>
      </c>
      <c r="G25" s="95">
        <f>Сложность!G25</f>
        <v>0</v>
      </c>
      <c r="H25" s="25" t="e">
        <f>Безопасность!#REF!</f>
        <v>#REF!</v>
      </c>
      <c r="I25" s="25" t="e">
        <f>Полезность!#REF!</f>
        <v>#REF!</v>
      </c>
      <c r="J25" s="25" t="e">
        <f>Новизна!#REF!</f>
        <v>#REF!</v>
      </c>
      <c r="K25" s="25" t="e">
        <f>интегральная!#REF!</f>
        <v>#REF!</v>
      </c>
      <c r="L25" s="26" t="e">
        <f t="shared" si="0"/>
        <v>#REF!</v>
      </c>
      <c r="M25" s="74"/>
    </row>
    <row r="26" spans="1:13" ht="20.25" hidden="1">
      <c r="A26" s="35">
        <f>Команды!A26</f>
        <v>0</v>
      </c>
      <c r="B26" s="16">
        <f>Команды!B26</f>
        <v>0</v>
      </c>
      <c r="C26" s="17">
        <f>Команды!C26</f>
        <v>0</v>
      </c>
      <c r="D26" s="15">
        <f>Команды!D26</f>
        <v>0</v>
      </c>
      <c r="E26" s="15">
        <f>Команды!E26</f>
        <v>0</v>
      </c>
      <c r="F26" s="15">
        <f>Команды!F26</f>
        <v>0</v>
      </c>
      <c r="G26" s="95">
        <f>Сложность!G26</f>
        <v>0</v>
      </c>
      <c r="H26" s="25" t="e">
        <f>Безопасность!#REF!</f>
        <v>#REF!</v>
      </c>
      <c r="I26" s="25" t="e">
        <f>Полезность!#REF!</f>
        <v>#REF!</v>
      </c>
      <c r="J26" s="25" t="e">
        <f>Новизна!#REF!</f>
        <v>#REF!</v>
      </c>
      <c r="K26" s="25" t="e">
        <f>интегральная!#REF!</f>
        <v>#REF!</v>
      </c>
      <c r="L26" s="26" t="e">
        <f>SUM(G26:K26)</f>
        <v>#REF!</v>
      </c>
      <c r="M26" s="74"/>
    </row>
    <row r="27" spans="1:13" ht="20.25" hidden="1">
      <c r="A27" s="35">
        <f>Команды!A27</f>
        <v>0</v>
      </c>
      <c r="B27" s="16">
        <f>Команды!B27</f>
        <v>0</v>
      </c>
      <c r="C27" s="17">
        <f>Команды!C27</f>
        <v>0</v>
      </c>
      <c r="D27" s="15">
        <f>Команды!D27</f>
        <v>0</v>
      </c>
      <c r="E27" s="15">
        <f>Команды!E27</f>
        <v>0</v>
      </c>
      <c r="F27" s="15">
        <f>Команды!F27</f>
        <v>0</v>
      </c>
      <c r="G27" s="95">
        <f>Сложность!G27</f>
        <v>0</v>
      </c>
      <c r="H27" s="25" t="e">
        <f>Безопасность!#REF!</f>
        <v>#REF!</v>
      </c>
      <c r="I27" s="25" t="e">
        <f>Полезность!#REF!</f>
        <v>#REF!</v>
      </c>
      <c r="J27" s="25" t="e">
        <f>Новизна!#REF!</f>
        <v>#REF!</v>
      </c>
      <c r="K27" s="25" t="e">
        <f>интегральная!#REF!</f>
        <v>#REF!</v>
      </c>
      <c r="L27" s="26" t="e">
        <f>SUM(G27:K27)</f>
        <v>#REF!</v>
      </c>
      <c r="M27" s="74"/>
    </row>
    <row r="28" spans="1:13" ht="20.25" hidden="1">
      <c r="A28" s="35">
        <f>Команды!A28</f>
        <v>0</v>
      </c>
      <c r="B28" s="16">
        <f>Команды!B28</f>
        <v>0</v>
      </c>
      <c r="C28" s="17">
        <f>Команды!C28</f>
        <v>0</v>
      </c>
      <c r="D28" s="15">
        <f>Команды!D28</f>
        <v>0</v>
      </c>
      <c r="E28" s="15">
        <f>Команды!E28</f>
        <v>0</v>
      </c>
      <c r="F28" s="15">
        <f>Команды!F28</f>
        <v>0</v>
      </c>
      <c r="G28" s="95">
        <f>Сложность!G28</f>
        <v>0</v>
      </c>
      <c r="H28" s="25" t="e">
        <f>Безопасность!#REF!</f>
        <v>#REF!</v>
      </c>
      <c r="I28" s="25" t="e">
        <f>Полезность!#REF!</f>
        <v>#REF!</v>
      </c>
      <c r="J28" s="25" t="e">
        <f>Новизна!#REF!</f>
        <v>#REF!</v>
      </c>
      <c r="K28" s="25" t="e">
        <f>интегральная!#REF!</f>
        <v>#REF!</v>
      </c>
      <c r="L28" s="26" t="e">
        <f>SUM(G28:K28)</f>
        <v>#REF!</v>
      </c>
      <c r="M28" s="74"/>
    </row>
    <row r="30" spans="2:11" s="5" customFormat="1" ht="16.5" customHeight="1">
      <c r="B30" s="11" t="s">
        <v>47</v>
      </c>
      <c r="D30" s="11"/>
      <c r="E30" s="103" t="str">
        <f>Судьи!C5</f>
        <v>Васильєв Ю.К. ВП «ФСТ Харківської області»</v>
      </c>
      <c r="F30" s="104"/>
      <c r="G30" s="104"/>
      <c r="H30" s="104"/>
      <c r="I30" s="104"/>
      <c r="J30" s="104"/>
      <c r="K30" s="104"/>
    </row>
    <row r="31" spans="2:11" ht="15.75">
      <c r="B31" s="97"/>
      <c r="E31" s="103" t="str">
        <f>Судьи!C6</f>
        <v>Іванченко Я.І. ВП «Криворізька ФСТ» Дніпропетровської ОФСТ</v>
      </c>
      <c r="F31" s="38"/>
      <c r="G31" s="38"/>
      <c r="H31" s="24"/>
      <c r="I31" s="38"/>
      <c r="J31" s="38"/>
      <c r="K31" s="38"/>
    </row>
    <row r="32" spans="2:11" ht="15.75">
      <c r="B32" s="97"/>
      <c r="E32" s="103" t="str">
        <f>Судьи!C7</f>
        <v>Пантюшков О.М. Дніпропетровська ОФСТ</v>
      </c>
      <c r="F32" s="38"/>
      <c r="G32" s="38"/>
      <c r="H32" s="24"/>
      <c r="I32" s="38"/>
      <c r="J32" s="38"/>
      <c r="K32" s="38"/>
    </row>
    <row r="33" spans="2:11" ht="15.75">
      <c r="B33" s="97"/>
      <c r="E33" s="103" t="str">
        <f>Судьи!C8</f>
        <v>Полевий Ю.Б. Хмельницька ОФСТ</v>
      </c>
      <c r="F33" s="38"/>
      <c r="G33" s="38"/>
      <c r="H33" s="38"/>
      <c r="I33" s="38"/>
      <c r="J33" s="38"/>
      <c r="K33" s="38"/>
    </row>
    <row r="34" spans="2:11" ht="15.75">
      <c r="B34" s="97"/>
      <c r="C34" s="1"/>
      <c r="E34" s="103" t="str">
        <f>Судьи!C9</f>
        <v>Ріттер Н.А. ВП «ФСТ Харківської області»</v>
      </c>
      <c r="F34" s="38"/>
      <c r="G34" s="38"/>
      <c r="H34" s="38"/>
      <c r="I34" s="38"/>
      <c r="J34" s="38"/>
      <c r="K34" s="38"/>
    </row>
    <row r="35" spans="2:11" ht="15.75">
      <c r="B35" s="97"/>
      <c r="C35" s="1"/>
      <c r="E35" s="103" t="str">
        <f>Судьи!C10</f>
        <v>Швак І.О. Одеська ОФСТ</v>
      </c>
      <c r="F35" s="38"/>
      <c r="G35" s="38"/>
      <c r="H35" s="38"/>
      <c r="I35" s="38"/>
      <c r="J35" s="38"/>
      <c r="K35" s="38"/>
    </row>
    <row r="36" ht="15">
      <c r="B36" s="97"/>
    </row>
    <row r="37" spans="2:5" ht="15.75">
      <c r="B37" s="96" t="s">
        <v>68</v>
      </c>
      <c r="C37" s="1"/>
      <c r="E37" s="11" t="str">
        <f>Судьи!B19</f>
        <v>Каніщев Є.О. (Україна, Харків, С1К, МС)</v>
      </c>
    </row>
    <row r="38" spans="2:5" ht="15.75" hidden="1">
      <c r="B38" s="97"/>
      <c r="C38" s="1"/>
      <c r="E38" s="11">
        <f>Судьи!B18</f>
        <v>0</v>
      </c>
    </row>
    <row r="39" spans="2:9" ht="15.75">
      <c r="B39" s="96" t="s">
        <v>69</v>
      </c>
      <c r="C39" s="1"/>
      <c r="E39" s="11" t="str">
        <f>Судьи!B20</f>
        <v>Голубєв  О.В. (Україна, Харків, С2К, МС)</v>
      </c>
      <c r="I39" s="11"/>
    </row>
    <row r="40" ht="12.75">
      <c r="B40" s="1"/>
    </row>
  </sheetData>
  <sheetProtection/>
  <mergeCells count="26">
    <mergeCell ref="A7:B7"/>
    <mergeCell ref="C8:F8"/>
    <mergeCell ref="A1:B4"/>
    <mergeCell ref="C1:F4"/>
    <mergeCell ref="A5:B5"/>
    <mergeCell ref="C5:F5"/>
    <mergeCell ref="C6:F6"/>
    <mergeCell ref="A6:B6"/>
    <mergeCell ref="C7:F7"/>
    <mergeCell ref="M10:M13"/>
    <mergeCell ref="D10:E10"/>
    <mergeCell ref="D11:D13"/>
    <mergeCell ref="E11:E13"/>
    <mergeCell ref="J12:J13"/>
    <mergeCell ref="K12:K13"/>
    <mergeCell ref="I12:I13"/>
    <mergeCell ref="H12:H13"/>
    <mergeCell ref="G12:G13"/>
    <mergeCell ref="G10:K11"/>
    <mergeCell ref="C10:C13"/>
    <mergeCell ref="A9:F9"/>
    <mergeCell ref="A8:B8"/>
    <mergeCell ref="L10:L13"/>
    <mergeCell ref="A10:A13"/>
    <mergeCell ref="F10:F13"/>
    <mergeCell ref="B10:B13"/>
  </mergeCells>
  <printOptions/>
  <pageMargins left="0.83" right="0.22" top="0.55" bottom="0.13" header="0.18" footer="0.12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SheetLayoutView="75" zoomScalePageLayoutView="0" workbookViewId="0" topLeftCell="A4">
      <selection activeCell="M16" sqref="M16"/>
    </sheetView>
  </sheetViews>
  <sheetFormatPr defaultColWidth="9.00390625" defaultRowHeight="12.75"/>
  <cols>
    <col min="1" max="1" width="3.75390625" style="0" customWidth="1"/>
    <col min="2" max="2" width="42.00390625" style="0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17" t="s">
        <v>0</v>
      </c>
      <c r="B1" s="117"/>
      <c r="C1" s="151" t="str">
        <f>Команды!C1</f>
        <v>Федерація спортивного туризму України</v>
      </c>
      <c r="D1" s="151"/>
      <c r="E1" s="152"/>
      <c r="F1" s="152"/>
      <c r="G1" s="58"/>
      <c r="H1" s="59"/>
      <c r="I1" s="59"/>
      <c r="J1" s="59"/>
      <c r="K1" s="59"/>
      <c r="L1" s="60"/>
    </row>
    <row r="2" spans="1:12" ht="12.75" customHeight="1">
      <c r="A2" s="117"/>
      <c r="B2" s="117"/>
      <c r="C2" s="152"/>
      <c r="D2" s="152"/>
      <c r="E2" s="152"/>
      <c r="F2" s="152"/>
      <c r="G2" s="61"/>
      <c r="H2" s="1"/>
      <c r="I2" s="1"/>
      <c r="J2" s="1"/>
      <c r="K2" s="1"/>
      <c r="L2" s="62"/>
    </row>
    <row r="3" spans="1:12" ht="12.75" customHeight="1">
      <c r="A3" s="117"/>
      <c r="B3" s="117"/>
      <c r="C3" s="152"/>
      <c r="D3" s="152"/>
      <c r="E3" s="152"/>
      <c r="F3" s="152"/>
      <c r="G3" s="61"/>
      <c r="H3" s="1"/>
      <c r="I3" s="1"/>
      <c r="J3" s="1"/>
      <c r="K3" s="1"/>
      <c r="L3" s="62"/>
    </row>
    <row r="4" spans="1:12" ht="12.75" customHeight="1">
      <c r="A4" s="117"/>
      <c r="B4" s="117"/>
      <c r="C4" s="152"/>
      <c r="D4" s="152"/>
      <c r="E4" s="152"/>
      <c r="F4" s="152"/>
      <c r="G4" s="61"/>
      <c r="H4" s="1"/>
      <c r="I4" s="1"/>
      <c r="J4" s="1"/>
      <c r="K4" s="1"/>
      <c r="L4" s="62"/>
    </row>
    <row r="5" spans="1:12" ht="15.75">
      <c r="A5" s="116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16"/>
      <c r="G5" s="61"/>
      <c r="H5" s="1"/>
      <c r="I5" s="1"/>
      <c r="J5" s="1"/>
      <c r="K5" s="1"/>
      <c r="L5" s="62"/>
    </row>
    <row r="6" spans="1:12" ht="16.5" customHeight="1">
      <c r="A6" s="116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45"/>
      <c r="G6" s="61"/>
      <c r="H6" s="1"/>
      <c r="I6" s="1"/>
      <c r="J6" s="1"/>
      <c r="K6" s="1"/>
      <c r="L6" s="62"/>
    </row>
    <row r="7" spans="1:12" ht="15.75">
      <c r="A7" s="116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16"/>
      <c r="G7" s="61"/>
      <c r="H7" s="1"/>
      <c r="I7" s="1"/>
      <c r="J7" s="1"/>
      <c r="K7" s="1"/>
      <c r="L7" s="62"/>
    </row>
    <row r="8" spans="1:12" ht="15.75">
      <c r="A8" s="116" t="str">
        <f>Команды!A8</f>
        <v>ПОКАЗАТЕЛЬ</v>
      </c>
      <c r="B8" s="116"/>
      <c r="C8" s="116" t="str">
        <f>Команды!C8</f>
        <v>Сложность/Безопасность/Полезность/Новизна/Интегральная</v>
      </c>
      <c r="D8" s="116"/>
      <c r="E8" s="116"/>
      <c r="F8" s="116"/>
      <c r="G8" s="61"/>
      <c r="H8" s="1"/>
      <c r="I8" s="1"/>
      <c r="J8" s="1"/>
      <c r="K8" s="1"/>
      <c r="L8" s="63"/>
    </row>
    <row r="9" spans="1:12" ht="21" customHeight="1">
      <c r="A9" s="111" t="str">
        <f>Команды!A9</f>
        <v>ПРЕДВАРИТЕЛЬНЫЙ ПРОТОКОЛ</v>
      </c>
      <c r="B9" s="111"/>
      <c r="C9" s="111"/>
      <c r="D9" s="111"/>
      <c r="E9" s="111"/>
      <c r="F9" s="111"/>
      <c r="G9" s="64"/>
      <c r="H9" s="65"/>
      <c r="I9" s="65"/>
      <c r="J9" s="65"/>
      <c r="K9" s="65"/>
      <c r="L9" s="66"/>
    </row>
    <row r="10" spans="1:12" ht="15" customHeight="1">
      <c r="A10" s="114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31" t="str">
        <f>Судьи!B5</f>
        <v>Васильєв Юрій Костянтинович</v>
      </c>
      <c r="H10" s="131"/>
      <c r="I10" s="131"/>
      <c r="J10" s="131"/>
      <c r="K10" s="131"/>
      <c r="L10" s="131"/>
    </row>
    <row r="11" spans="1:12" s="43" customFormat="1" ht="38.25" customHeight="1">
      <c r="A11" s="114"/>
      <c r="B11" s="114"/>
      <c r="C11" s="114"/>
      <c r="D11" s="115" t="str">
        <f>Команды!D11</f>
        <v>заявл.</v>
      </c>
      <c r="E11" s="146" t="str">
        <f>Команды!E11</f>
        <v>факт.</v>
      </c>
      <c r="F11" s="113"/>
      <c r="G11" s="131"/>
      <c r="H11" s="131"/>
      <c r="I11" s="131"/>
      <c r="J11" s="131"/>
      <c r="K11" s="131"/>
      <c r="L11" s="131"/>
    </row>
    <row r="12" spans="1:12" s="43" customFormat="1" ht="13.5" customHeight="1">
      <c r="A12" s="114"/>
      <c r="B12" s="114"/>
      <c r="C12" s="114"/>
      <c r="D12" s="115"/>
      <c r="E12" s="146"/>
      <c r="F12" s="113"/>
      <c r="G12" s="113" t="s">
        <v>15</v>
      </c>
      <c r="H12" s="113" t="s">
        <v>12</v>
      </c>
      <c r="I12" s="113" t="s">
        <v>53</v>
      </c>
      <c r="J12" s="113" t="s">
        <v>13</v>
      </c>
      <c r="K12" s="113" t="s">
        <v>54</v>
      </c>
      <c r="L12" s="150" t="s">
        <v>9</v>
      </c>
    </row>
    <row r="13" spans="1:12" s="42" customFormat="1" ht="39" customHeight="1">
      <c r="A13" s="114"/>
      <c r="B13" s="114"/>
      <c r="C13" s="114"/>
      <c r="D13" s="115"/>
      <c r="E13" s="146"/>
      <c r="F13" s="113"/>
      <c r="G13" s="113"/>
      <c r="H13" s="113"/>
      <c r="I13" s="113"/>
      <c r="J13" s="113"/>
      <c r="K13" s="113"/>
      <c r="L13" s="150"/>
    </row>
    <row r="14" spans="1:12" s="42" customFormat="1" ht="21.75" customHeight="1">
      <c r="A14" s="147" t="str">
        <f>Команды!C14</f>
        <v>Маршруты 2 к.с.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20.25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87">
        <f>Команды!E15</f>
        <v>2</v>
      </c>
      <c r="F15" s="15">
        <f>Команды!F15</f>
        <v>2016</v>
      </c>
      <c r="G15" s="98">
        <v>9</v>
      </c>
      <c r="H15" s="98">
        <v>-1</v>
      </c>
      <c r="I15" s="98">
        <v>2</v>
      </c>
      <c r="J15" s="98">
        <v>1</v>
      </c>
      <c r="K15" s="98">
        <v>3</v>
      </c>
      <c r="L15" s="74">
        <f>SUM(G15:K15)</f>
        <v>14</v>
      </c>
    </row>
    <row r="16" spans="1:12" ht="20.25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87">
        <f>Команды!E16</f>
        <v>2</v>
      </c>
      <c r="F16" s="15">
        <f>Команды!F16</f>
        <v>2016</v>
      </c>
      <c r="G16" s="98">
        <v>8</v>
      </c>
      <c r="H16" s="98">
        <v>-1</v>
      </c>
      <c r="I16" s="98">
        <v>2</v>
      </c>
      <c r="J16" s="98">
        <v>1</v>
      </c>
      <c r="K16" s="98">
        <v>3</v>
      </c>
      <c r="L16" s="74">
        <f aca="true" t="shared" si="0" ref="L16:L21">SUM(G16:K16)</f>
        <v>13</v>
      </c>
    </row>
    <row r="17" spans="1:12" ht="20.25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87">
        <f>Команды!E17</f>
        <v>2</v>
      </c>
      <c r="F17" s="15">
        <f>Команды!F17</f>
        <v>2016</v>
      </c>
      <c r="G17" s="98">
        <v>8</v>
      </c>
      <c r="H17" s="98">
        <v>0</v>
      </c>
      <c r="I17" s="98">
        <v>2</v>
      </c>
      <c r="J17" s="98">
        <v>1</v>
      </c>
      <c r="K17" s="98">
        <v>2</v>
      </c>
      <c r="L17" s="74">
        <f t="shared" si="0"/>
        <v>13</v>
      </c>
    </row>
    <row r="18" spans="1:12" s="42" customFormat="1" ht="20.25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87">
        <f>Команды!E18</f>
        <v>2</v>
      </c>
      <c r="F18" s="15">
        <f>Команды!F18</f>
        <v>2016</v>
      </c>
      <c r="G18" s="98">
        <v>10</v>
      </c>
      <c r="H18" s="98">
        <v>2</v>
      </c>
      <c r="I18" s="98">
        <v>2</v>
      </c>
      <c r="J18" s="98">
        <v>1</v>
      </c>
      <c r="K18" s="98">
        <v>3</v>
      </c>
      <c r="L18" s="74">
        <f t="shared" si="0"/>
        <v>18</v>
      </c>
    </row>
    <row r="19" spans="1:12" s="42" customFormat="1" ht="20.25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87">
        <f>Команды!E19</f>
        <v>2</v>
      </c>
      <c r="F19" s="15">
        <f>Команды!F19</f>
        <v>2016</v>
      </c>
      <c r="G19" s="98">
        <v>7</v>
      </c>
      <c r="H19" s="98">
        <v>-14</v>
      </c>
      <c r="I19" s="98">
        <v>0</v>
      </c>
      <c r="J19" s="98">
        <v>1</v>
      </c>
      <c r="K19" s="98">
        <v>3</v>
      </c>
      <c r="L19" s="74">
        <f t="shared" si="0"/>
        <v>-3</v>
      </c>
    </row>
    <row r="20" spans="1:12" s="42" customFormat="1" ht="20.25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87">
        <f>Команды!E20</f>
        <v>2</v>
      </c>
      <c r="F20" s="15">
        <f>Команды!F20</f>
        <v>2016</v>
      </c>
      <c r="G20" s="98">
        <v>11</v>
      </c>
      <c r="H20" s="98">
        <v>3</v>
      </c>
      <c r="I20" s="98">
        <v>2</v>
      </c>
      <c r="J20" s="98">
        <v>5</v>
      </c>
      <c r="K20" s="98">
        <v>3</v>
      </c>
      <c r="L20" s="74">
        <f t="shared" si="0"/>
        <v>24</v>
      </c>
    </row>
    <row r="21" spans="1:12" ht="20.25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87">
        <f>Команды!E21</f>
        <v>2</v>
      </c>
      <c r="F21" s="15">
        <f>Команды!F21</f>
        <v>2015</v>
      </c>
      <c r="G21" s="98">
        <v>10</v>
      </c>
      <c r="H21" s="98">
        <v>4</v>
      </c>
      <c r="I21" s="98">
        <v>2</v>
      </c>
      <c r="J21" s="98">
        <v>1</v>
      </c>
      <c r="K21" s="98">
        <v>3</v>
      </c>
      <c r="L21" s="99">
        <f t="shared" si="0"/>
        <v>20</v>
      </c>
    </row>
    <row r="22" spans="1:12" ht="20.25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87">
        <f>Команды!E22</f>
        <v>2</v>
      </c>
      <c r="F22" s="15">
        <f>Команды!F22</f>
        <v>2016</v>
      </c>
      <c r="G22" s="98">
        <v>14</v>
      </c>
      <c r="H22" s="98">
        <v>2</v>
      </c>
      <c r="I22" s="98">
        <v>2</v>
      </c>
      <c r="J22" s="98">
        <v>1</v>
      </c>
      <c r="K22" s="98">
        <v>4</v>
      </c>
      <c r="L22" s="74">
        <f aca="true" t="shared" si="1" ref="L22:L28">SUM(G22:K22)</f>
        <v>23</v>
      </c>
    </row>
    <row r="23" spans="1:12" ht="20.25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87">
        <f>Команды!E23</f>
        <v>2</v>
      </c>
      <c r="F23" s="15">
        <f>Команды!F23</f>
        <v>2016</v>
      </c>
      <c r="G23" s="98">
        <v>9</v>
      </c>
      <c r="H23" s="98">
        <v>3</v>
      </c>
      <c r="I23" s="98">
        <v>4</v>
      </c>
      <c r="J23" s="98">
        <v>1</v>
      </c>
      <c r="K23" s="98">
        <v>3</v>
      </c>
      <c r="L23" s="74">
        <f t="shared" si="1"/>
        <v>20</v>
      </c>
    </row>
    <row r="24" spans="1:12" ht="20.25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87">
        <f>Команды!E24</f>
        <v>2</v>
      </c>
      <c r="F24" s="15">
        <f>Команды!F24</f>
        <v>2016</v>
      </c>
      <c r="G24" s="98">
        <v>9</v>
      </c>
      <c r="H24" s="98">
        <v>1</v>
      </c>
      <c r="I24" s="98">
        <v>2</v>
      </c>
      <c r="J24" s="98">
        <v>1</v>
      </c>
      <c r="K24" s="98">
        <v>3</v>
      </c>
      <c r="L24" s="74">
        <f t="shared" si="1"/>
        <v>16</v>
      </c>
    </row>
    <row r="25" spans="1:12" ht="20.25" hidden="1">
      <c r="A25" s="35">
        <f>Команды!A25</f>
        <v>0</v>
      </c>
      <c r="B25" s="16">
        <f>Команды!B25</f>
        <v>0</v>
      </c>
      <c r="C25" s="17">
        <f>Команды!C25</f>
        <v>0</v>
      </c>
      <c r="D25" s="15">
        <f>Команды!D25</f>
        <v>0</v>
      </c>
      <c r="E25" s="87">
        <f>Команды!E25</f>
        <v>0</v>
      </c>
      <c r="F25" s="15">
        <f>Команды!F25</f>
        <v>0</v>
      </c>
      <c r="G25" s="27"/>
      <c r="H25" s="27"/>
      <c r="I25" s="27"/>
      <c r="J25" s="27"/>
      <c r="K25" s="27"/>
      <c r="L25" s="47">
        <f t="shared" si="1"/>
        <v>0</v>
      </c>
    </row>
    <row r="26" spans="1:12" ht="20.25" hidden="1">
      <c r="A26" s="35">
        <f>Команды!A26</f>
        <v>0</v>
      </c>
      <c r="B26" s="16">
        <f>Команды!B26</f>
        <v>0</v>
      </c>
      <c r="C26" s="17">
        <f>Команды!C26</f>
        <v>0</v>
      </c>
      <c r="D26" s="15">
        <f>Команды!D26</f>
        <v>0</v>
      </c>
      <c r="E26" s="87">
        <f>Команды!E26</f>
        <v>0</v>
      </c>
      <c r="F26" s="15">
        <f>Команды!F26</f>
        <v>0</v>
      </c>
      <c r="G26" s="27"/>
      <c r="H26" s="27"/>
      <c r="I26" s="27"/>
      <c r="J26" s="27"/>
      <c r="K26" s="27"/>
      <c r="L26" s="47">
        <f t="shared" si="1"/>
        <v>0</v>
      </c>
    </row>
    <row r="27" spans="1:12" ht="20.25" hidden="1">
      <c r="A27" s="35">
        <f>Команды!A27</f>
        <v>0</v>
      </c>
      <c r="B27" s="16">
        <f>Команды!B27</f>
        <v>0</v>
      </c>
      <c r="C27" s="17">
        <f>Команды!C27</f>
        <v>0</v>
      </c>
      <c r="D27" s="15">
        <f>Команды!D27</f>
        <v>0</v>
      </c>
      <c r="E27" s="87">
        <f>Команды!E27</f>
        <v>0</v>
      </c>
      <c r="F27" s="15">
        <f>Команды!F27</f>
        <v>0</v>
      </c>
      <c r="G27" s="27"/>
      <c r="H27" s="27"/>
      <c r="I27" s="27"/>
      <c r="J27" s="27"/>
      <c r="K27" s="27"/>
      <c r="L27" s="47">
        <f t="shared" si="1"/>
        <v>0</v>
      </c>
    </row>
    <row r="28" spans="1:12" ht="20.25" hidden="1">
      <c r="A28" s="35">
        <f>Команды!A28</f>
        <v>0</v>
      </c>
      <c r="B28" s="16">
        <f>Команды!B28</f>
        <v>0</v>
      </c>
      <c r="C28" s="17">
        <f>Команды!C28</f>
        <v>0</v>
      </c>
      <c r="D28" s="15">
        <f>Команды!D28</f>
        <v>0</v>
      </c>
      <c r="E28" s="87">
        <f>Команды!E28</f>
        <v>0</v>
      </c>
      <c r="F28" s="15">
        <f>Команды!F28</f>
        <v>0</v>
      </c>
      <c r="G28" s="27"/>
      <c r="H28" s="27"/>
      <c r="I28" s="27"/>
      <c r="J28" s="27"/>
      <c r="K28" s="27"/>
      <c r="L28" s="47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Судьи!C5</f>
        <v>Васильєв Ю.К. ВП «ФСТ Харківської області»</v>
      </c>
    </row>
  </sheetData>
  <sheetProtection/>
  <mergeCells count="26">
    <mergeCell ref="K12:K13"/>
    <mergeCell ref="A1:B4"/>
    <mergeCell ref="C1:F4"/>
    <mergeCell ref="A5:B5"/>
    <mergeCell ref="C5:F5"/>
    <mergeCell ref="H12:H13"/>
    <mergeCell ref="C10:C13"/>
    <mergeCell ref="A8:B8"/>
    <mergeCell ref="C8:F8"/>
    <mergeCell ref="A9:F9"/>
    <mergeCell ref="A14:L14"/>
    <mergeCell ref="C6:F6"/>
    <mergeCell ref="C7:F7"/>
    <mergeCell ref="A6:B6"/>
    <mergeCell ref="A7:B7"/>
    <mergeCell ref="G10:L11"/>
    <mergeCell ref="J12:J13"/>
    <mergeCell ref="I12:I13"/>
    <mergeCell ref="L12:L13"/>
    <mergeCell ref="G12:G13"/>
    <mergeCell ref="A10:A13"/>
    <mergeCell ref="F10:F13"/>
    <mergeCell ref="B10:B13"/>
    <mergeCell ref="D10:E10"/>
    <mergeCell ref="D11:D13"/>
    <mergeCell ref="E11:E13"/>
  </mergeCells>
  <printOptions/>
  <pageMargins left="0.62" right="0.21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75" zoomScaleNormal="75" zoomScalePageLayoutView="0" workbookViewId="0" topLeftCell="C1">
      <selection activeCell="A1" sqref="A1:B4"/>
    </sheetView>
  </sheetViews>
  <sheetFormatPr defaultColWidth="9.00390625" defaultRowHeight="12.75"/>
  <cols>
    <col min="1" max="1" width="3.75390625" style="0" customWidth="1"/>
    <col min="2" max="2" width="41.253906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17" t="s">
        <v>0</v>
      </c>
      <c r="B1" s="117"/>
      <c r="C1" s="151" t="str">
        <f>Команды!C1</f>
        <v>Федерація спортивного туризму України</v>
      </c>
      <c r="D1" s="151"/>
      <c r="E1" s="152"/>
      <c r="F1" s="152"/>
      <c r="G1" s="58"/>
      <c r="H1" s="59"/>
      <c r="I1" s="59"/>
      <c r="J1" s="59"/>
      <c r="K1" s="59"/>
      <c r="L1" s="60"/>
    </row>
    <row r="2" spans="1:12" ht="12.75" customHeight="1">
      <c r="A2" s="117"/>
      <c r="B2" s="117"/>
      <c r="C2" s="152"/>
      <c r="D2" s="152"/>
      <c r="E2" s="152"/>
      <c r="F2" s="152"/>
      <c r="G2" s="61"/>
      <c r="H2" s="1"/>
      <c r="I2" s="1"/>
      <c r="J2" s="1"/>
      <c r="K2" s="1"/>
      <c r="L2" s="62"/>
    </row>
    <row r="3" spans="1:12" ht="12.75" customHeight="1">
      <c r="A3" s="117"/>
      <c r="B3" s="117"/>
      <c r="C3" s="152"/>
      <c r="D3" s="152"/>
      <c r="E3" s="152"/>
      <c r="F3" s="152"/>
      <c r="G3" s="61"/>
      <c r="H3" s="1"/>
      <c r="I3" s="1"/>
      <c r="J3" s="1"/>
      <c r="K3" s="1"/>
      <c r="L3" s="62"/>
    </row>
    <row r="4" spans="1:12" ht="12.75" customHeight="1">
      <c r="A4" s="117"/>
      <c r="B4" s="117"/>
      <c r="C4" s="152"/>
      <c r="D4" s="152"/>
      <c r="E4" s="152"/>
      <c r="F4" s="152"/>
      <c r="G4" s="61"/>
      <c r="H4" s="1"/>
      <c r="I4" s="1"/>
      <c r="J4" s="1"/>
      <c r="K4" s="1"/>
      <c r="L4" s="62"/>
    </row>
    <row r="5" spans="1:12" ht="15.75">
      <c r="A5" s="116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16"/>
      <c r="G5" s="61"/>
      <c r="H5" s="1"/>
      <c r="I5" s="1"/>
      <c r="J5" s="1"/>
      <c r="K5" s="1"/>
      <c r="L5" s="62"/>
    </row>
    <row r="6" spans="1:12" ht="16.5" customHeight="1">
      <c r="A6" s="116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45"/>
      <c r="G6" s="61"/>
      <c r="H6" s="1"/>
      <c r="I6" s="1"/>
      <c r="J6" s="1"/>
      <c r="K6" s="1"/>
      <c r="L6" s="62"/>
    </row>
    <row r="7" spans="1:12" ht="15.75">
      <c r="A7" s="116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16"/>
      <c r="G7" s="61"/>
      <c r="H7" s="1"/>
      <c r="I7" s="1"/>
      <c r="J7" s="1"/>
      <c r="K7" s="1"/>
      <c r="L7" s="62"/>
    </row>
    <row r="8" spans="1:12" ht="15.75">
      <c r="A8" s="116" t="str">
        <f>Команды!A8</f>
        <v>ПОКАЗАТЕЛЬ</v>
      </c>
      <c r="B8" s="116"/>
      <c r="C8" s="116" t="str">
        <f>Команды!C8</f>
        <v>Сложность/Безопасность/Полезность/Новизна/Интегральная</v>
      </c>
      <c r="D8" s="116"/>
      <c r="E8" s="116"/>
      <c r="F8" s="116"/>
      <c r="G8" s="61"/>
      <c r="H8" s="1"/>
      <c r="I8" s="1"/>
      <c r="J8" s="1"/>
      <c r="K8" s="1"/>
      <c r="L8" s="63"/>
    </row>
    <row r="9" spans="1:12" ht="21" customHeight="1">
      <c r="A9" s="111" t="str">
        <f>Команды!A9</f>
        <v>ПРЕДВАРИТЕЛЬНЫЙ ПРОТОКОЛ</v>
      </c>
      <c r="B9" s="111"/>
      <c r="C9" s="111"/>
      <c r="D9" s="111"/>
      <c r="E9" s="111"/>
      <c r="F9" s="111"/>
      <c r="G9" s="64"/>
      <c r="H9" s="65"/>
      <c r="I9" s="65"/>
      <c r="J9" s="65"/>
      <c r="K9" s="65"/>
      <c r="L9" s="66"/>
    </row>
    <row r="10" spans="1:12" ht="15" customHeight="1">
      <c r="A10" s="114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31" t="str">
        <f>Судьи!B6</f>
        <v>Іванченко Ярослав Ігоревич</v>
      </c>
      <c r="H10" s="131"/>
      <c r="I10" s="131"/>
      <c r="J10" s="131"/>
      <c r="K10" s="131"/>
      <c r="L10" s="131"/>
    </row>
    <row r="11" spans="1:12" s="43" customFormat="1" ht="38.25" customHeight="1">
      <c r="A11" s="114"/>
      <c r="B11" s="114"/>
      <c r="C11" s="114"/>
      <c r="D11" s="115" t="str">
        <f>Команды!D11</f>
        <v>заявл.</v>
      </c>
      <c r="E11" s="146" t="str">
        <f>Команды!E11</f>
        <v>факт.</v>
      </c>
      <c r="F11" s="113"/>
      <c r="G11" s="131"/>
      <c r="H11" s="131"/>
      <c r="I11" s="131"/>
      <c r="J11" s="131"/>
      <c r="K11" s="131"/>
      <c r="L11" s="131"/>
    </row>
    <row r="12" spans="1:12" s="43" customFormat="1" ht="13.5" customHeight="1">
      <c r="A12" s="114"/>
      <c r="B12" s="114"/>
      <c r="C12" s="114"/>
      <c r="D12" s="115"/>
      <c r="E12" s="146"/>
      <c r="F12" s="113"/>
      <c r="G12" s="113" t="s">
        <v>15</v>
      </c>
      <c r="H12" s="113" t="s">
        <v>12</v>
      </c>
      <c r="I12" s="113" t="s">
        <v>53</v>
      </c>
      <c r="J12" s="113" t="s">
        <v>13</v>
      </c>
      <c r="K12" s="113" t="s">
        <v>54</v>
      </c>
      <c r="L12" s="150" t="s">
        <v>9</v>
      </c>
    </row>
    <row r="13" spans="1:12" s="42" customFormat="1" ht="39" customHeight="1">
      <c r="A13" s="114"/>
      <c r="B13" s="114"/>
      <c r="C13" s="114"/>
      <c r="D13" s="115"/>
      <c r="E13" s="146"/>
      <c r="F13" s="113"/>
      <c r="G13" s="113"/>
      <c r="H13" s="113"/>
      <c r="I13" s="113"/>
      <c r="J13" s="113"/>
      <c r="K13" s="113"/>
      <c r="L13" s="150"/>
    </row>
    <row r="14" spans="1:12" s="42" customFormat="1" ht="21.75" customHeight="1">
      <c r="A14" s="147" t="str">
        <f>Команды!C14</f>
        <v>Маршруты 2 к.с.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26" ht="21" thickBot="1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15"/>
      <c r="F15" s="15">
        <f>Команды!F15</f>
        <v>2016</v>
      </c>
      <c r="G15" s="98">
        <v>7</v>
      </c>
      <c r="H15" s="98">
        <v>-4</v>
      </c>
      <c r="I15" s="98">
        <v>3</v>
      </c>
      <c r="J15" s="98">
        <v>2</v>
      </c>
      <c r="K15" s="98">
        <v>1</v>
      </c>
      <c r="L15" s="74">
        <f aca="true" t="shared" si="0" ref="L15:L23">SUM(G15:K15)</f>
        <v>9</v>
      </c>
      <c r="N15" s="110">
        <v>7</v>
      </c>
      <c r="O15" s="110">
        <v>-4</v>
      </c>
      <c r="P15" s="110">
        <v>3</v>
      </c>
      <c r="Q15" s="110">
        <v>2</v>
      </c>
      <c r="R15" s="110">
        <v>1</v>
      </c>
      <c r="S15" s="110">
        <v>9</v>
      </c>
      <c r="U15" s="1">
        <f aca="true" t="shared" si="1" ref="U15:Z15">G15-N15</f>
        <v>0</v>
      </c>
      <c r="V15" s="1">
        <f t="shared" si="1"/>
        <v>0</v>
      </c>
      <c r="W15" s="1">
        <f t="shared" si="1"/>
        <v>0</v>
      </c>
      <c r="X15" s="1">
        <f t="shared" si="1"/>
        <v>0</v>
      </c>
      <c r="Y15" s="1">
        <f t="shared" si="1"/>
        <v>0</v>
      </c>
      <c r="Z15" s="1">
        <f t="shared" si="1"/>
        <v>0</v>
      </c>
    </row>
    <row r="16" spans="1:26" ht="21" thickBot="1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15"/>
      <c r="F16" s="15">
        <f>Команды!F16</f>
        <v>2016</v>
      </c>
      <c r="G16" s="98">
        <v>8</v>
      </c>
      <c r="H16" s="98">
        <v>6</v>
      </c>
      <c r="I16" s="98">
        <v>4</v>
      </c>
      <c r="J16" s="98">
        <v>6</v>
      </c>
      <c r="K16" s="98">
        <v>1</v>
      </c>
      <c r="L16" s="74">
        <f t="shared" si="0"/>
        <v>25</v>
      </c>
      <c r="N16" s="110">
        <v>8</v>
      </c>
      <c r="O16" s="110">
        <v>6</v>
      </c>
      <c r="P16" s="110">
        <v>4</v>
      </c>
      <c r="Q16" s="110">
        <v>6</v>
      </c>
      <c r="R16" s="110">
        <v>1</v>
      </c>
      <c r="S16" s="110">
        <v>25</v>
      </c>
      <c r="U16" s="1">
        <f aca="true" t="shared" si="2" ref="U16:U24">G16-N16</f>
        <v>0</v>
      </c>
      <c r="V16" s="1">
        <f aca="true" t="shared" si="3" ref="V16:V24">H16-O16</f>
        <v>0</v>
      </c>
      <c r="W16" s="1">
        <f aca="true" t="shared" si="4" ref="W16:W24">I16-P16</f>
        <v>0</v>
      </c>
      <c r="X16" s="1">
        <f aca="true" t="shared" si="5" ref="X16:X24">J16-Q16</f>
        <v>0</v>
      </c>
      <c r="Y16" s="1">
        <f aca="true" t="shared" si="6" ref="Y16:Y24">K16-R16</f>
        <v>0</v>
      </c>
      <c r="Z16" s="1">
        <f aca="true" t="shared" si="7" ref="Z16:Z24">L16-S16</f>
        <v>0</v>
      </c>
    </row>
    <row r="17" spans="1:26" ht="21" thickBot="1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15"/>
      <c r="F17" s="15">
        <f>Команды!F17</f>
        <v>2016</v>
      </c>
      <c r="G17" s="98">
        <v>7</v>
      </c>
      <c r="H17" s="98">
        <v>7</v>
      </c>
      <c r="I17" s="98">
        <v>3</v>
      </c>
      <c r="J17" s="98">
        <v>2</v>
      </c>
      <c r="K17" s="98">
        <v>1</v>
      </c>
      <c r="L17" s="74">
        <f t="shared" si="0"/>
        <v>20</v>
      </c>
      <c r="N17" s="110">
        <v>7</v>
      </c>
      <c r="O17" s="110">
        <v>7</v>
      </c>
      <c r="P17" s="110">
        <v>3</v>
      </c>
      <c r="Q17" s="110">
        <v>2</v>
      </c>
      <c r="R17" s="110">
        <v>1</v>
      </c>
      <c r="S17" s="110">
        <v>19</v>
      </c>
      <c r="U17" s="1">
        <f t="shared" si="2"/>
        <v>0</v>
      </c>
      <c r="V17" s="1">
        <f t="shared" si="3"/>
        <v>0</v>
      </c>
      <c r="W17" s="1">
        <f t="shared" si="4"/>
        <v>0</v>
      </c>
      <c r="X17" s="1">
        <f t="shared" si="5"/>
        <v>0</v>
      </c>
      <c r="Y17" s="1">
        <f t="shared" si="6"/>
        <v>0</v>
      </c>
      <c r="Z17" s="1">
        <f t="shared" si="7"/>
        <v>1</v>
      </c>
    </row>
    <row r="18" spans="1:26" s="42" customFormat="1" ht="21" thickBot="1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15"/>
      <c r="F18" s="15">
        <f>Команды!F18</f>
        <v>2016</v>
      </c>
      <c r="G18" s="98">
        <v>10</v>
      </c>
      <c r="H18" s="98">
        <v>6</v>
      </c>
      <c r="I18" s="98">
        <v>4</v>
      </c>
      <c r="J18" s="98">
        <v>4</v>
      </c>
      <c r="K18" s="98">
        <v>1</v>
      </c>
      <c r="L18" s="74">
        <f t="shared" si="0"/>
        <v>25</v>
      </c>
      <c r="N18" s="110">
        <v>10</v>
      </c>
      <c r="O18" s="110">
        <v>6</v>
      </c>
      <c r="P18" s="110">
        <v>4</v>
      </c>
      <c r="Q18" s="110">
        <v>4</v>
      </c>
      <c r="R18" s="110">
        <v>1</v>
      </c>
      <c r="S18" s="110">
        <v>25</v>
      </c>
      <c r="U18" s="1">
        <f t="shared" si="2"/>
        <v>0</v>
      </c>
      <c r="V18" s="1">
        <f t="shared" si="3"/>
        <v>0</v>
      </c>
      <c r="W18" s="1">
        <f t="shared" si="4"/>
        <v>0</v>
      </c>
      <c r="X18" s="1">
        <f t="shared" si="5"/>
        <v>0</v>
      </c>
      <c r="Y18" s="1">
        <f t="shared" si="6"/>
        <v>0</v>
      </c>
      <c r="Z18" s="1">
        <f t="shared" si="7"/>
        <v>0</v>
      </c>
    </row>
    <row r="19" spans="1:26" s="42" customFormat="1" ht="21" thickBot="1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15"/>
      <c r="F19" s="15">
        <f>Команды!F19</f>
        <v>2016</v>
      </c>
      <c r="G19" s="98">
        <v>7</v>
      </c>
      <c r="H19" s="98">
        <v>6</v>
      </c>
      <c r="I19" s="98">
        <v>4</v>
      </c>
      <c r="J19" s="98">
        <v>2</v>
      </c>
      <c r="K19" s="98">
        <v>1</v>
      </c>
      <c r="L19" s="74">
        <f t="shared" si="0"/>
        <v>20</v>
      </c>
      <c r="N19" s="110">
        <v>7</v>
      </c>
      <c r="O19" s="110">
        <v>6</v>
      </c>
      <c r="P19" s="110">
        <v>4</v>
      </c>
      <c r="Q19" s="110">
        <v>2</v>
      </c>
      <c r="R19" s="110">
        <v>1</v>
      </c>
      <c r="S19" s="110">
        <v>20</v>
      </c>
      <c r="U19" s="1">
        <f t="shared" si="2"/>
        <v>0</v>
      </c>
      <c r="V19" s="1">
        <f t="shared" si="3"/>
        <v>0</v>
      </c>
      <c r="W19" s="1">
        <f t="shared" si="4"/>
        <v>0</v>
      </c>
      <c r="X19" s="1">
        <f t="shared" si="5"/>
        <v>0</v>
      </c>
      <c r="Y19" s="1">
        <f t="shared" si="6"/>
        <v>0</v>
      </c>
      <c r="Z19" s="1">
        <f t="shared" si="7"/>
        <v>0</v>
      </c>
    </row>
    <row r="20" spans="1:26" s="42" customFormat="1" ht="21" thickBot="1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15"/>
      <c r="F20" s="15">
        <f>Команды!F20</f>
        <v>2016</v>
      </c>
      <c r="G20" s="98">
        <v>12</v>
      </c>
      <c r="H20" s="98">
        <v>6</v>
      </c>
      <c r="I20" s="98">
        <v>4</v>
      </c>
      <c r="J20" s="98">
        <v>5</v>
      </c>
      <c r="K20" s="98">
        <v>1</v>
      </c>
      <c r="L20" s="74">
        <f t="shared" si="0"/>
        <v>28</v>
      </c>
      <c r="N20" s="110">
        <v>12</v>
      </c>
      <c r="O20" s="110">
        <v>6</v>
      </c>
      <c r="P20" s="110">
        <v>4</v>
      </c>
      <c r="Q20" s="110">
        <v>5</v>
      </c>
      <c r="R20" s="110">
        <v>1</v>
      </c>
      <c r="S20" s="110">
        <v>26</v>
      </c>
      <c r="U20" s="1">
        <f t="shared" si="2"/>
        <v>0</v>
      </c>
      <c r="V20" s="1">
        <f t="shared" si="3"/>
        <v>0</v>
      </c>
      <c r="W20" s="1">
        <f t="shared" si="4"/>
        <v>0</v>
      </c>
      <c r="X20" s="1">
        <f t="shared" si="5"/>
        <v>0</v>
      </c>
      <c r="Y20" s="1">
        <f t="shared" si="6"/>
        <v>0</v>
      </c>
      <c r="Z20" s="1">
        <f t="shared" si="7"/>
        <v>2</v>
      </c>
    </row>
    <row r="21" spans="1:26" ht="21" thickBot="1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15"/>
      <c r="F21" s="15">
        <f>Команды!F21</f>
        <v>2015</v>
      </c>
      <c r="G21" s="98">
        <v>7</v>
      </c>
      <c r="H21" s="98">
        <v>6</v>
      </c>
      <c r="I21" s="98">
        <v>4</v>
      </c>
      <c r="J21" s="98">
        <v>2</v>
      </c>
      <c r="K21" s="98">
        <v>1</v>
      </c>
      <c r="L21" s="74">
        <f t="shared" si="0"/>
        <v>20</v>
      </c>
      <c r="N21" s="110">
        <v>7</v>
      </c>
      <c r="O21" s="110">
        <v>6</v>
      </c>
      <c r="P21" s="110">
        <v>4</v>
      </c>
      <c r="Q21" s="110">
        <v>2</v>
      </c>
      <c r="R21" s="110">
        <v>1</v>
      </c>
      <c r="S21" s="110">
        <v>20</v>
      </c>
      <c r="U21" s="1">
        <f t="shared" si="2"/>
        <v>0</v>
      </c>
      <c r="V21" s="1">
        <f t="shared" si="3"/>
        <v>0</v>
      </c>
      <c r="W21" s="1">
        <f t="shared" si="4"/>
        <v>0</v>
      </c>
      <c r="X21" s="1">
        <f t="shared" si="5"/>
        <v>0</v>
      </c>
      <c r="Y21" s="1">
        <f t="shared" si="6"/>
        <v>0</v>
      </c>
      <c r="Z21" s="1">
        <f t="shared" si="7"/>
        <v>0</v>
      </c>
    </row>
    <row r="22" spans="1:26" ht="21" thickBot="1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15"/>
      <c r="F22" s="15">
        <f>Команды!F22</f>
        <v>2016</v>
      </c>
      <c r="G22" s="98">
        <v>16</v>
      </c>
      <c r="H22" s="98">
        <v>-4</v>
      </c>
      <c r="I22" s="98">
        <v>4</v>
      </c>
      <c r="J22" s="98">
        <v>2</v>
      </c>
      <c r="K22" s="98">
        <v>1</v>
      </c>
      <c r="L22" s="74">
        <f t="shared" si="0"/>
        <v>19</v>
      </c>
      <c r="N22" s="110">
        <v>16</v>
      </c>
      <c r="O22" s="110">
        <v>-4</v>
      </c>
      <c r="P22" s="110">
        <v>4</v>
      </c>
      <c r="Q22" s="110">
        <v>2</v>
      </c>
      <c r="R22" s="110">
        <v>1</v>
      </c>
      <c r="S22" s="110">
        <v>23</v>
      </c>
      <c r="U22" s="1">
        <f t="shared" si="2"/>
        <v>0</v>
      </c>
      <c r="V22" s="1">
        <f t="shared" si="3"/>
        <v>0</v>
      </c>
      <c r="W22" s="1">
        <f t="shared" si="4"/>
        <v>0</v>
      </c>
      <c r="X22" s="1">
        <f t="shared" si="5"/>
        <v>0</v>
      </c>
      <c r="Y22" s="1">
        <f t="shared" si="6"/>
        <v>0</v>
      </c>
      <c r="Z22" s="1">
        <f t="shared" si="7"/>
        <v>-4</v>
      </c>
    </row>
    <row r="23" spans="1:26" ht="21" thickBot="1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15"/>
      <c r="F23" s="15">
        <f>Команды!F23</f>
        <v>2016</v>
      </c>
      <c r="G23" s="98">
        <v>7</v>
      </c>
      <c r="H23" s="98">
        <v>2</v>
      </c>
      <c r="I23" s="98">
        <v>4</v>
      </c>
      <c r="J23" s="98">
        <v>2</v>
      </c>
      <c r="K23" s="98">
        <v>1</v>
      </c>
      <c r="L23" s="74">
        <f t="shared" si="0"/>
        <v>16</v>
      </c>
      <c r="N23" s="110">
        <v>7</v>
      </c>
      <c r="O23" s="110">
        <v>2</v>
      </c>
      <c r="P23" s="110">
        <v>4</v>
      </c>
      <c r="Q23" s="110">
        <v>2</v>
      </c>
      <c r="R23" s="110">
        <v>1</v>
      </c>
      <c r="S23" s="110">
        <v>16</v>
      </c>
      <c r="U23" s="1">
        <f t="shared" si="2"/>
        <v>0</v>
      </c>
      <c r="V23" s="1">
        <f t="shared" si="3"/>
        <v>0</v>
      </c>
      <c r="W23" s="1">
        <f t="shared" si="4"/>
        <v>0</v>
      </c>
      <c r="X23" s="1">
        <f t="shared" si="5"/>
        <v>0</v>
      </c>
      <c r="Y23" s="1">
        <f t="shared" si="6"/>
        <v>0</v>
      </c>
      <c r="Z23" s="1">
        <f t="shared" si="7"/>
        <v>0</v>
      </c>
    </row>
    <row r="24" spans="1:26" ht="21" thickBot="1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15"/>
      <c r="F24" s="15">
        <f>Команды!F24</f>
        <v>2016</v>
      </c>
      <c r="G24" s="98">
        <v>16</v>
      </c>
      <c r="H24" s="98">
        <v>-4</v>
      </c>
      <c r="I24" s="98">
        <v>4</v>
      </c>
      <c r="J24" s="98">
        <v>2</v>
      </c>
      <c r="K24" s="98">
        <v>1</v>
      </c>
      <c r="L24" s="74">
        <f>SUM(G24:K24)</f>
        <v>19</v>
      </c>
      <c r="N24" s="110">
        <v>16</v>
      </c>
      <c r="O24" s="110">
        <v>-4</v>
      </c>
      <c r="P24" s="110">
        <v>4</v>
      </c>
      <c r="Q24" s="110">
        <v>2</v>
      </c>
      <c r="R24" s="110">
        <v>1</v>
      </c>
      <c r="S24" s="110">
        <v>23</v>
      </c>
      <c r="U24" s="1">
        <f t="shared" si="2"/>
        <v>0</v>
      </c>
      <c r="V24" s="1">
        <f t="shared" si="3"/>
        <v>0</v>
      </c>
      <c r="W24" s="1">
        <f t="shared" si="4"/>
        <v>0</v>
      </c>
      <c r="X24" s="1">
        <f t="shared" si="5"/>
        <v>0</v>
      </c>
      <c r="Y24" s="1">
        <f t="shared" si="6"/>
        <v>0</v>
      </c>
      <c r="Z24" s="1">
        <f t="shared" si="7"/>
        <v>-4</v>
      </c>
    </row>
    <row r="25" spans="1:12" ht="20.25" customHeight="1" hidden="1">
      <c r="A25" s="35">
        <f>Команды!A25</f>
        <v>0</v>
      </c>
      <c r="B25" s="16">
        <f>Команды!B25</f>
        <v>0</v>
      </c>
      <c r="C25" s="17">
        <f>Команды!C25</f>
        <v>0</v>
      </c>
      <c r="D25" s="15">
        <f>Команды!D25</f>
        <v>0</v>
      </c>
      <c r="E25" s="15"/>
      <c r="F25" s="15">
        <f>Команды!F25</f>
        <v>0</v>
      </c>
      <c r="G25" s="27"/>
      <c r="H25" s="27"/>
      <c r="I25" s="27"/>
      <c r="J25" s="27"/>
      <c r="K25" s="27"/>
      <c r="L25" s="47">
        <f>SUM(G25:K25)</f>
        <v>0</v>
      </c>
    </row>
    <row r="26" spans="1:12" ht="20.25" customHeight="1" hidden="1">
      <c r="A26" s="35">
        <f>Команды!A26</f>
        <v>0</v>
      </c>
      <c r="B26" s="16">
        <f>Команды!B26</f>
        <v>0</v>
      </c>
      <c r="C26" s="17">
        <f>Команды!C26</f>
        <v>0</v>
      </c>
      <c r="D26" s="15">
        <f>Команды!D26</f>
        <v>0</v>
      </c>
      <c r="E26" s="15"/>
      <c r="F26" s="15">
        <f>Команды!F26</f>
        <v>0</v>
      </c>
      <c r="G26" s="27"/>
      <c r="H26" s="27"/>
      <c r="I26" s="27"/>
      <c r="J26" s="27"/>
      <c r="K26" s="27"/>
      <c r="L26" s="47">
        <f>SUM(G26:K26)</f>
        <v>0</v>
      </c>
    </row>
    <row r="27" spans="1:12" ht="20.25" customHeight="1" hidden="1">
      <c r="A27" s="35">
        <f>Команды!A27</f>
        <v>0</v>
      </c>
      <c r="B27" s="16">
        <f>Команды!B27</f>
        <v>0</v>
      </c>
      <c r="C27" s="17">
        <f>Команды!C27</f>
        <v>0</v>
      </c>
      <c r="D27" s="15">
        <f>Команды!D27</f>
        <v>0</v>
      </c>
      <c r="E27" s="15"/>
      <c r="F27" s="15">
        <f>Команды!F27</f>
        <v>0</v>
      </c>
      <c r="G27" s="27"/>
      <c r="H27" s="27"/>
      <c r="I27" s="27"/>
      <c r="J27" s="27"/>
      <c r="K27" s="27"/>
      <c r="L27" s="47">
        <f>SUM(G27:K27)</f>
        <v>0</v>
      </c>
    </row>
    <row r="28" spans="1:12" ht="20.25" hidden="1">
      <c r="A28" s="35">
        <f>Команды!A28</f>
        <v>0</v>
      </c>
      <c r="B28" s="16">
        <f>Команды!B28</f>
        <v>0</v>
      </c>
      <c r="C28" s="17">
        <f>Команды!C28</f>
        <v>0</v>
      </c>
      <c r="D28" s="15">
        <f>Команды!D28</f>
        <v>0</v>
      </c>
      <c r="E28" s="15"/>
      <c r="F28" s="15">
        <f>Команды!F28</f>
        <v>0</v>
      </c>
      <c r="G28" s="27"/>
      <c r="H28" s="27"/>
      <c r="I28" s="27"/>
      <c r="J28" s="27"/>
      <c r="K28" s="27"/>
      <c r="L28" s="47">
        <f>SUM(G28:K28)</f>
        <v>0</v>
      </c>
    </row>
    <row r="30" spans="2:6" s="5" customFormat="1" ht="16.5" customHeight="1">
      <c r="B30" s="6" t="s">
        <v>16</v>
      </c>
      <c r="D30" s="11"/>
      <c r="F30" s="11" t="str">
        <f>Судьи!C6</f>
        <v>Іванченко Я.І. ВП «Криворізька ФСТ» Дніпропетровської ОФСТ</v>
      </c>
    </row>
  </sheetData>
  <sheetProtection/>
  <mergeCells count="26">
    <mergeCell ref="A14:L14"/>
    <mergeCell ref="D10:E10"/>
    <mergeCell ref="D11:D13"/>
    <mergeCell ref="E11:E13"/>
    <mergeCell ref="G10:L11"/>
    <mergeCell ref="H12:H13"/>
    <mergeCell ref="J12:J13"/>
    <mergeCell ref="B10:B13"/>
    <mergeCell ref="L12:L13"/>
    <mergeCell ref="A9:F9"/>
    <mergeCell ref="A8:B8"/>
    <mergeCell ref="C8:F8"/>
    <mergeCell ref="K12:K13"/>
    <mergeCell ref="C10:C13"/>
    <mergeCell ref="I12:I13"/>
    <mergeCell ref="F10:F13"/>
    <mergeCell ref="G12:G13"/>
    <mergeCell ref="A10:A13"/>
    <mergeCell ref="A6:B6"/>
    <mergeCell ref="A7:B7"/>
    <mergeCell ref="C6:F6"/>
    <mergeCell ref="A1:B4"/>
    <mergeCell ref="C1:F4"/>
    <mergeCell ref="A5:B5"/>
    <mergeCell ref="C5:F5"/>
    <mergeCell ref="C7:F7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PageLayoutView="0" workbookViewId="0" topLeftCell="A1">
      <selection activeCell="B10" sqref="B10:B13"/>
    </sheetView>
  </sheetViews>
  <sheetFormatPr defaultColWidth="9.00390625" defaultRowHeight="12.75"/>
  <cols>
    <col min="1" max="1" width="3.75390625" style="0" customWidth="1"/>
    <col min="2" max="2" width="41.253906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17" t="s">
        <v>0</v>
      </c>
      <c r="B1" s="117"/>
      <c r="C1" s="151" t="str">
        <f>Команды!C1</f>
        <v>Федерація спортивного туризму України</v>
      </c>
      <c r="D1" s="151"/>
      <c r="E1" s="152"/>
      <c r="F1" s="152"/>
      <c r="G1" s="58"/>
      <c r="H1" s="59"/>
      <c r="I1" s="59"/>
      <c r="J1" s="59"/>
      <c r="K1" s="59"/>
      <c r="L1" s="60"/>
    </row>
    <row r="2" spans="1:12" ht="12.75" customHeight="1">
      <c r="A2" s="117"/>
      <c r="B2" s="117"/>
      <c r="C2" s="152"/>
      <c r="D2" s="152"/>
      <c r="E2" s="152"/>
      <c r="F2" s="152"/>
      <c r="G2" s="61"/>
      <c r="H2" s="1"/>
      <c r="I2" s="1"/>
      <c r="J2" s="1"/>
      <c r="K2" s="1"/>
      <c r="L2" s="62"/>
    </row>
    <row r="3" spans="1:12" ht="12.75" customHeight="1">
      <c r="A3" s="117"/>
      <c r="B3" s="117"/>
      <c r="C3" s="152"/>
      <c r="D3" s="152"/>
      <c r="E3" s="152"/>
      <c r="F3" s="152"/>
      <c r="G3" s="61"/>
      <c r="H3" s="1"/>
      <c r="I3" s="1"/>
      <c r="J3" s="1"/>
      <c r="K3" s="1"/>
      <c r="L3" s="62"/>
    </row>
    <row r="4" spans="1:12" ht="12.75" customHeight="1">
      <c r="A4" s="117"/>
      <c r="B4" s="117"/>
      <c r="C4" s="152"/>
      <c r="D4" s="152"/>
      <c r="E4" s="152"/>
      <c r="F4" s="152"/>
      <c r="G4" s="61"/>
      <c r="H4" s="1"/>
      <c r="I4" s="1"/>
      <c r="J4" s="1"/>
      <c r="K4" s="1"/>
      <c r="L4" s="62"/>
    </row>
    <row r="5" spans="1:12" ht="15.75">
      <c r="A5" s="116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16"/>
      <c r="G5" s="61"/>
      <c r="H5" s="1"/>
      <c r="I5" s="1"/>
      <c r="J5" s="1"/>
      <c r="K5" s="1"/>
      <c r="L5" s="62"/>
    </row>
    <row r="6" spans="1:12" ht="16.5" customHeight="1">
      <c r="A6" s="116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45"/>
      <c r="G6" s="61"/>
      <c r="H6" s="1"/>
      <c r="I6" s="1"/>
      <c r="J6" s="1"/>
      <c r="K6" s="1"/>
      <c r="L6" s="62"/>
    </row>
    <row r="7" spans="1:12" ht="15.75">
      <c r="A7" s="116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16"/>
      <c r="G7" s="61"/>
      <c r="H7" s="1"/>
      <c r="I7" s="1"/>
      <c r="J7" s="1"/>
      <c r="K7" s="1"/>
      <c r="L7" s="62"/>
    </row>
    <row r="8" spans="1:12" ht="15.75">
      <c r="A8" s="116" t="str">
        <f>Команды!A8</f>
        <v>ПОКАЗАТЕЛЬ</v>
      </c>
      <c r="B8" s="116"/>
      <c r="C8" s="116" t="str">
        <f>Команды!C8</f>
        <v>Сложность/Безопасность/Полезность/Новизна/Интегральная</v>
      </c>
      <c r="D8" s="116"/>
      <c r="E8" s="116"/>
      <c r="F8" s="116"/>
      <c r="G8" s="61"/>
      <c r="H8" s="1"/>
      <c r="I8" s="1"/>
      <c r="J8" s="1"/>
      <c r="K8" s="1"/>
      <c r="L8" s="63"/>
    </row>
    <row r="9" spans="1:12" ht="21" customHeight="1">
      <c r="A9" s="111" t="str">
        <f>Команды!A9</f>
        <v>ПРЕДВАРИТЕЛЬНЫЙ ПРОТОКОЛ</v>
      </c>
      <c r="B9" s="111"/>
      <c r="C9" s="111"/>
      <c r="D9" s="111"/>
      <c r="E9" s="111"/>
      <c r="F9" s="111"/>
      <c r="G9" s="64"/>
      <c r="H9" s="65"/>
      <c r="I9" s="65"/>
      <c r="J9" s="65"/>
      <c r="K9" s="65"/>
      <c r="L9" s="66"/>
    </row>
    <row r="10" spans="1:12" ht="15" customHeight="1">
      <c r="A10" s="114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31" t="str">
        <f>Судьи!B7</f>
        <v>Пантюшков Олексій Михайлович</v>
      </c>
      <c r="H10" s="131"/>
      <c r="I10" s="131"/>
      <c r="J10" s="131"/>
      <c r="K10" s="131"/>
      <c r="L10" s="131"/>
    </row>
    <row r="11" spans="1:12" s="43" customFormat="1" ht="38.25" customHeight="1">
      <c r="A11" s="114"/>
      <c r="B11" s="114"/>
      <c r="C11" s="114"/>
      <c r="D11" s="115" t="str">
        <f>Команды!D11</f>
        <v>заявл.</v>
      </c>
      <c r="E11" s="146" t="str">
        <f>Команды!E11</f>
        <v>факт.</v>
      </c>
      <c r="F11" s="113"/>
      <c r="G11" s="131"/>
      <c r="H11" s="131"/>
      <c r="I11" s="131"/>
      <c r="J11" s="131"/>
      <c r="K11" s="131"/>
      <c r="L11" s="131"/>
    </row>
    <row r="12" spans="1:12" s="43" customFormat="1" ht="13.5" customHeight="1">
      <c r="A12" s="114"/>
      <c r="B12" s="114"/>
      <c r="C12" s="114"/>
      <c r="D12" s="115"/>
      <c r="E12" s="146"/>
      <c r="F12" s="113"/>
      <c r="G12" s="113" t="s">
        <v>15</v>
      </c>
      <c r="H12" s="113" t="s">
        <v>12</v>
      </c>
      <c r="I12" s="113" t="s">
        <v>53</v>
      </c>
      <c r="J12" s="113" t="s">
        <v>13</v>
      </c>
      <c r="K12" s="113" t="s">
        <v>54</v>
      </c>
      <c r="L12" s="150" t="s">
        <v>9</v>
      </c>
    </row>
    <row r="13" spans="1:12" s="42" customFormat="1" ht="39" customHeight="1">
      <c r="A13" s="114"/>
      <c r="B13" s="114"/>
      <c r="C13" s="114"/>
      <c r="D13" s="115"/>
      <c r="E13" s="146"/>
      <c r="F13" s="113"/>
      <c r="G13" s="113"/>
      <c r="H13" s="113"/>
      <c r="I13" s="113"/>
      <c r="J13" s="113"/>
      <c r="K13" s="113"/>
      <c r="L13" s="150"/>
    </row>
    <row r="14" spans="1:12" s="42" customFormat="1" ht="21.75" customHeight="1">
      <c r="A14" s="147" t="str">
        <f>Команды!C14</f>
        <v>Маршруты 2 к.с.</v>
      </c>
      <c r="B14" s="148"/>
      <c r="C14" s="148" t="str">
        <f>Команды!C14</f>
        <v>Маршруты 2 к.с.</v>
      </c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20.25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15"/>
      <c r="F15" s="15">
        <f>Команды!F15</f>
        <v>2016</v>
      </c>
      <c r="G15" s="98">
        <v>7</v>
      </c>
      <c r="H15" s="98">
        <v>3</v>
      </c>
      <c r="I15" s="98">
        <v>1</v>
      </c>
      <c r="J15" s="98">
        <v>1</v>
      </c>
      <c r="K15" s="98">
        <v>0</v>
      </c>
      <c r="L15" s="74">
        <f aca="true" t="shared" si="0" ref="L15:L20">SUM(G15,H15,I15:K15)</f>
        <v>12</v>
      </c>
    </row>
    <row r="16" spans="1:12" ht="20.25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15"/>
      <c r="F16" s="15">
        <f>Команды!F16</f>
        <v>2016</v>
      </c>
      <c r="G16" s="98">
        <v>10</v>
      </c>
      <c r="H16" s="98">
        <v>2</v>
      </c>
      <c r="I16" s="98">
        <v>2</v>
      </c>
      <c r="J16" s="98">
        <v>4</v>
      </c>
      <c r="K16" s="98">
        <v>3</v>
      </c>
      <c r="L16" s="74">
        <f t="shared" si="0"/>
        <v>21</v>
      </c>
    </row>
    <row r="17" spans="1:12" ht="20.25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15"/>
      <c r="F17" s="15">
        <f>Команды!F17</f>
        <v>2016</v>
      </c>
      <c r="G17" s="98">
        <v>6</v>
      </c>
      <c r="H17" s="98">
        <v>0</v>
      </c>
      <c r="I17" s="98">
        <v>0</v>
      </c>
      <c r="J17" s="98">
        <v>0</v>
      </c>
      <c r="K17" s="98">
        <v>-2</v>
      </c>
      <c r="L17" s="74">
        <f t="shared" si="0"/>
        <v>4</v>
      </c>
    </row>
    <row r="18" spans="1:12" s="42" customFormat="1" ht="20.25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15"/>
      <c r="F18" s="15">
        <f>Команды!F18</f>
        <v>2016</v>
      </c>
      <c r="G18" s="98">
        <v>9</v>
      </c>
      <c r="H18" s="98">
        <v>5</v>
      </c>
      <c r="I18" s="98">
        <v>2</v>
      </c>
      <c r="J18" s="98">
        <v>0</v>
      </c>
      <c r="K18" s="98">
        <v>2</v>
      </c>
      <c r="L18" s="74">
        <f t="shared" si="0"/>
        <v>18</v>
      </c>
    </row>
    <row r="19" spans="1:12" s="42" customFormat="1" ht="20.25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15"/>
      <c r="F19" s="15">
        <f>Команды!F19</f>
        <v>2016</v>
      </c>
      <c r="G19" s="98">
        <v>9</v>
      </c>
      <c r="H19" s="98">
        <v>6</v>
      </c>
      <c r="I19" s="98">
        <v>2</v>
      </c>
      <c r="J19" s="98">
        <v>1</v>
      </c>
      <c r="K19" s="98">
        <v>1</v>
      </c>
      <c r="L19" s="74">
        <f t="shared" si="0"/>
        <v>19</v>
      </c>
    </row>
    <row r="20" spans="1:12" s="42" customFormat="1" ht="20.25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15"/>
      <c r="F20" s="15">
        <f>Команды!F20</f>
        <v>2016</v>
      </c>
      <c r="G20" s="98">
        <v>8</v>
      </c>
      <c r="H20" s="98">
        <v>2</v>
      </c>
      <c r="I20" s="98">
        <v>1</v>
      </c>
      <c r="J20" s="98">
        <v>0</v>
      </c>
      <c r="K20" s="98">
        <v>1</v>
      </c>
      <c r="L20" s="74">
        <f t="shared" si="0"/>
        <v>12</v>
      </c>
    </row>
    <row r="21" spans="1:12" ht="20.25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15"/>
      <c r="F21" s="15">
        <f>Команды!F21</f>
        <v>2015</v>
      </c>
      <c r="G21" s="98">
        <v>10</v>
      </c>
      <c r="H21" s="98">
        <v>4</v>
      </c>
      <c r="I21" s="98">
        <v>2</v>
      </c>
      <c r="J21" s="98">
        <v>5</v>
      </c>
      <c r="K21" s="98">
        <v>2</v>
      </c>
      <c r="L21" s="74">
        <f aca="true" t="shared" si="1" ref="L21:L28">SUM(G21,H21,I21:K21)</f>
        <v>23</v>
      </c>
    </row>
    <row r="22" spans="1:12" ht="20.25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15"/>
      <c r="F22" s="15">
        <f>Команды!F22</f>
        <v>2016</v>
      </c>
      <c r="G22" s="98">
        <v>14</v>
      </c>
      <c r="H22" s="98">
        <v>2</v>
      </c>
      <c r="I22" s="98">
        <v>2</v>
      </c>
      <c r="J22" s="98">
        <v>0</v>
      </c>
      <c r="K22" s="98">
        <v>5</v>
      </c>
      <c r="L22" s="74">
        <f t="shared" si="1"/>
        <v>23</v>
      </c>
    </row>
    <row r="23" spans="1:12" ht="20.25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15"/>
      <c r="F23" s="15">
        <f>Команды!F23</f>
        <v>2016</v>
      </c>
      <c r="G23" s="98">
        <v>9</v>
      </c>
      <c r="H23" s="98">
        <v>4</v>
      </c>
      <c r="I23" s="98">
        <v>3</v>
      </c>
      <c r="J23" s="98">
        <v>4</v>
      </c>
      <c r="K23" s="98">
        <v>2</v>
      </c>
      <c r="L23" s="74">
        <f t="shared" si="1"/>
        <v>22</v>
      </c>
    </row>
    <row r="24" spans="1:12" ht="20.25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15"/>
      <c r="F24" s="15">
        <f>Команды!F24</f>
        <v>2016</v>
      </c>
      <c r="G24" s="98">
        <v>8</v>
      </c>
      <c r="H24" s="98">
        <v>2</v>
      </c>
      <c r="I24" s="98">
        <v>2</v>
      </c>
      <c r="J24" s="98">
        <v>1</v>
      </c>
      <c r="K24" s="98">
        <v>3</v>
      </c>
      <c r="L24" s="74">
        <f t="shared" si="1"/>
        <v>16</v>
      </c>
    </row>
    <row r="25" spans="1:12" ht="20.25" hidden="1">
      <c r="A25" s="35">
        <f>Команды!A25</f>
        <v>0</v>
      </c>
      <c r="B25" s="16">
        <f>Команды!B25</f>
        <v>0</v>
      </c>
      <c r="C25" s="17">
        <f>Команды!C25</f>
        <v>0</v>
      </c>
      <c r="D25" s="15">
        <f>Команды!D25</f>
        <v>0</v>
      </c>
      <c r="E25" s="15">
        <f>Команды!E25</f>
        <v>0</v>
      </c>
      <c r="F25" s="15">
        <f>Команды!F25</f>
        <v>0</v>
      </c>
      <c r="G25" s="27"/>
      <c r="H25" s="27"/>
      <c r="I25" s="27"/>
      <c r="J25" s="27"/>
      <c r="K25" s="27"/>
      <c r="L25" s="47">
        <f t="shared" si="1"/>
        <v>0</v>
      </c>
    </row>
    <row r="26" spans="1:12" ht="20.25" hidden="1">
      <c r="A26" s="35">
        <f>Команды!A26</f>
        <v>0</v>
      </c>
      <c r="B26" s="16">
        <f>Команды!B26</f>
        <v>0</v>
      </c>
      <c r="C26" s="17">
        <f>Команды!C26</f>
        <v>0</v>
      </c>
      <c r="D26" s="15">
        <f>Команды!D26</f>
        <v>0</v>
      </c>
      <c r="E26" s="15">
        <f>Команды!E26</f>
        <v>0</v>
      </c>
      <c r="F26" s="15">
        <f>Команды!F26</f>
        <v>0</v>
      </c>
      <c r="G26" s="27"/>
      <c r="H26" s="27"/>
      <c r="I26" s="27"/>
      <c r="J26" s="27"/>
      <c r="K26" s="27"/>
      <c r="L26" s="47">
        <f t="shared" si="1"/>
        <v>0</v>
      </c>
    </row>
    <row r="27" spans="1:12" ht="20.25" hidden="1">
      <c r="A27" s="35">
        <f>Команды!A27</f>
        <v>0</v>
      </c>
      <c r="B27" s="16">
        <f>Команды!B27</f>
        <v>0</v>
      </c>
      <c r="C27" s="17">
        <f>Команды!C27</f>
        <v>0</v>
      </c>
      <c r="D27" s="15">
        <f>Команды!D27</f>
        <v>0</v>
      </c>
      <c r="E27" s="15">
        <f>Команды!E27</f>
        <v>0</v>
      </c>
      <c r="F27" s="15">
        <f>Команды!F27</f>
        <v>0</v>
      </c>
      <c r="G27" s="27"/>
      <c r="H27" s="27"/>
      <c r="I27" s="27"/>
      <c r="J27" s="27"/>
      <c r="K27" s="27"/>
      <c r="L27" s="47">
        <f t="shared" si="1"/>
        <v>0</v>
      </c>
    </row>
    <row r="28" spans="1:12" ht="20.25" hidden="1">
      <c r="A28" s="35">
        <f>Команды!A28</f>
        <v>0</v>
      </c>
      <c r="B28" s="16">
        <f>Команды!B28</f>
        <v>0</v>
      </c>
      <c r="C28" s="17">
        <f>Команды!C28</f>
        <v>0</v>
      </c>
      <c r="D28" s="15">
        <f>Команды!D28</f>
        <v>0</v>
      </c>
      <c r="E28" s="15">
        <f>Команды!E28</f>
        <v>0</v>
      </c>
      <c r="F28" s="15">
        <f>Команды!F28</f>
        <v>0</v>
      </c>
      <c r="G28" s="27"/>
      <c r="H28" s="27"/>
      <c r="I28" s="27"/>
      <c r="J28" s="88"/>
      <c r="K28" s="27"/>
      <c r="L28" s="26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Судьи!C7</f>
        <v>Пантюшков О.М. Дніпропетровська ОФСТ</v>
      </c>
    </row>
  </sheetData>
  <sheetProtection/>
  <mergeCells count="26">
    <mergeCell ref="E11:E13"/>
    <mergeCell ref="A10:A13"/>
    <mergeCell ref="A1:B4"/>
    <mergeCell ref="C1:F4"/>
    <mergeCell ref="A5:B5"/>
    <mergeCell ref="C5:F5"/>
    <mergeCell ref="A14:L14"/>
    <mergeCell ref="C6:F6"/>
    <mergeCell ref="C7:F7"/>
    <mergeCell ref="A6:B6"/>
    <mergeCell ref="A7:B7"/>
    <mergeCell ref="G10:L11"/>
    <mergeCell ref="H12:H13"/>
    <mergeCell ref="J12:J13"/>
    <mergeCell ref="K12:K13"/>
    <mergeCell ref="L12:L13"/>
    <mergeCell ref="G12:G13"/>
    <mergeCell ref="I12:I13"/>
    <mergeCell ref="C10:C13"/>
    <mergeCell ref="A8:B8"/>
    <mergeCell ref="C8:F8"/>
    <mergeCell ref="A9:F9"/>
    <mergeCell ref="F10:F13"/>
    <mergeCell ref="B10:B13"/>
    <mergeCell ref="D10:E10"/>
    <mergeCell ref="D11:D13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75" zoomScaleNormal="75" zoomScalePageLayoutView="0" workbookViewId="0" topLeftCell="A7">
      <selection activeCell="B10" sqref="B10:B13"/>
    </sheetView>
  </sheetViews>
  <sheetFormatPr defaultColWidth="9.00390625" defaultRowHeight="12.75"/>
  <cols>
    <col min="1" max="1" width="3.75390625" style="0" customWidth="1"/>
    <col min="2" max="2" width="41.253906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17" t="s">
        <v>0</v>
      </c>
      <c r="B1" s="117"/>
      <c r="C1" s="151" t="str">
        <f>Команды!C1</f>
        <v>Федерація спортивного туризму України</v>
      </c>
      <c r="D1" s="151"/>
      <c r="E1" s="152"/>
      <c r="F1" s="152"/>
      <c r="G1" s="58"/>
      <c r="H1" s="59"/>
      <c r="I1" s="59"/>
      <c r="J1" s="59"/>
      <c r="K1" s="59"/>
      <c r="L1" s="60"/>
    </row>
    <row r="2" spans="1:12" ht="12.75" customHeight="1">
      <c r="A2" s="117"/>
      <c r="B2" s="117"/>
      <c r="C2" s="152"/>
      <c r="D2" s="152"/>
      <c r="E2" s="152"/>
      <c r="F2" s="152"/>
      <c r="G2" s="61"/>
      <c r="H2" s="1"/>
      <c r="I2" s="1"/>
      <c r="J2" s="1"/>
      <c r="K2" s="1"/>
      <c r="L2" s="62"/>
    </row>
    <row r="3" spans="1:12" ht="12.75" customHeight="1">
      <c r="A3" s="117"/>
      <c r="B3" s="117"/>
      <c r="C3" s="152"/>
      <c r="D3" s="152"/>
      <c r="E3" s="152"/>
      <c r="F3" s="152"/>
      <c r="G3" s="61"/>
      <c r="H3" s="1"/>
      <c r="I3" s="1"/>
      <c r="J3" s="1"/>
      <c r="K3" s="1"/>
      <c r="L3" s="62"/>
    </row>
    <row r="4" spans="1:12" ht="12.75" customHeight="1">
      <c r="A4" s="117"/>
      <c r="B4" s="117"/>
      <c r="C4" s="152"/>
      <c r="D4" s="152"/>
      <c r="E4" s="152"/>
      <c r="F4" s="152"/>
      <c r="G4" s="61"/>
      <c r="H4" s="1"/>
      <c r="I4" s="1"/>
      <c r="J4" s="1"/>
      <c r="K4" s="1"/>
      <c r="L4" s="62"/>
    </row>
    <row r="5" spans="1:12" ht="15.75">
      <c r="A5" s="116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16"/>
      <c r="G5" s="61"/>
      <c r="H5" s="1"/>
      <c r="I5" s="1"/>
      <c r="J5" s="1"/>
      <c r="K5" s="1"/>
      <c r="L5" s="62"/>
    </row>
    <row r="6" spans="1:12" ht="16.5" customHeight="1">
      <c r="A6" s="116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45"/>
      <c r="G6" s="61"/>
      <c r="H6" s="1"/>
      <c r="I6" s="1"/>
      <c r="J6" s="1"/>
      <c r="K6" s="1"/>
      <c r="L6" s="62"/>
    </row>
    <row r="7" spans="1:12" ht="15.75">
      <c r="A7" s="116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16"/>
      <c r="G7" s="61"/>
      <c r="H7" s="1"/>
      <c r="I7" s="1"/>
      <c r="J7" s="1"/>
      <c r="K7" s="1"/>
      <c r="L7" s="62"/>
    </row>
    <row r="8" spans="1:12" ht="15.75">
      <c r="A8" s="116" t="str">
        <f>Команды!A8</f>
        <v>ПОКАЗАТЕЛЬ</v>
      </c>
      <c r="B8" s="116"/>
      <c r="C8" s="116" t="str">
        <f>Команды!C8</f>
        <v>Сложность/Безопасность/Полезность/Новизна/Интегральная</v>
      </c>
      <c r="D8" s="116"/>
      <c r="E8" s="116"/>
      <c r="F8" s="116"/>
      <c r="G8" s="61"/>
      <c r="H8" s="1"/>
      <c r="I8" s="1"/>
      <c r="J8" s="1"/>
      <c r="K8" s="1"/>
      <c r="L8" s="63"/>
    </row>
    <row r="9" spans="1:12" ht="21" customHeight="1">
      <c r="A9" s="111" t="str">
        <f>Команды!A9</f>
        <v>ПРЕДВАРИТЕЛЬНЫЙ ПРОТОКОЛ</v>
      </c>
      <c r="B9" s="111"/>
      <c r="C9" s="111"/>
      <c r="D9" s="111"/>
      <c r="E9" s="111"/>
      <c r="F9" s="111"/>
      <c r="G9" s="64"/>
      <c r="H9" s="65"/>
      <c r="I9" s="65"/>
      <c r="J9" s="65"/>
      <c r="K9" s="65"/>
      <c r="L9" s="66"/>
    </row>
    <row r="10" spans="1:12" ht="15" customHeight="1">
      <c r="A10" s="114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31" t="str">
        <f>Судьи!B8</f>
        <v>Полевий Юрій Богданович</v>
      </c>
      <c r="H10" s="131"/>
      <c r="I10" s="131"/>
      <c r="J10" s="131"/>
      <c r="K10" s="131"/>
      <c r="L10" s="131"/>
    </row>
    <row r="11" spans="1:12" s="43" customFormat="1" ht="38.25" customHeight="1">
      <c r="A11" s="114"/>
      <c r="B11" s="114"/>
      <c r="C11" s="114"/>
      <c r="D11" s="115" t="str">
        <f>Команды!D11</f>
        <v>заявл.</v>
      </c>
      <c r="E11" s="146" t="str">
        <f>Команды!E11</f>
        <v>факт.</v>
      </c>
      <c r="F11" s="113"/>
      <c r="G11" s="131"/>
      <c r="H11" s="131"/>
      <c r="I11" s="131"/>
      <c r="J11" s="131"/>
      <c r="K11" s="131"/>
      <c r="L11" s="131"/>
    </row>
    <row r="12" spans="1:12" s="43" customFormat="1" ht="13.5" customHeight="1">
      <c r="A12" s="114"/>
      <c r="B12" s="114"/>
      <c r="C12" s="114"/>
      <c r="D12" s="115"/>
      <c r="E12" s="146"/>
      <c r="F12" s="113"/>
      <c r="G12" s="113" t="s">
        <v>15</v>
      </c>
      <c r="H12" s="113" t="s">
        <v>12</v>
      </c>
      <c r="I12" s="113" t="s">
        <v>53</v>
      </c>
      <c r="J12" s="113" t="s">
        <v>13</v>
      </c>
      <c r="K12" s="113" t="s">
        <v>54</v>
      </c>
      <c r="L12" s="150" t="s">
        <v>9</v>
      </c>
    </row>
    <row r="13" spans="1:12" s="42" customFormat="1" ht="39" customHeight="1">
      <c r="A13" s="114"/>
      <c r="B13" s="114"/>
      <c r="C13" s="114"/>
      <c r="D13" s="115"/>
      <c r="E13" s="146"/>
      <c r="F13" s="113"/>
      <c r="G13" s="113"/>
      <c r="H13" s="113"/>
      <c r="I13" s="113"/>
      <c r="J13" s="113"/>
      <c r="K13" s="113"/>
      <c r="L13" s="150"/>
    </row>
    <row r="14" spans="1:12" s="42" customFormat="1" ht="21.75" customHeight="1">
      <c r="A14" s="147" t="str">
        <f>Команды!C14</f>
        <v>Маршруты 2 к.с.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20.25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15"/>
      <c r="F15" s="15">
        <f>Команды!F15</f>
        <v>2016</v>
      </c>
      <c r="G15" s="98">
        <v>9</v>
      </c>
      <c r="H15" s="98">
        <v>5</v>
      </c>
      <c r="I15" s="98">
        <v>3</v>
      </c>
      <c r="J15" s="98">
        <v>1</v>
      </c>
      <c r="K15" s="98">
        <v>0</v>
      </c>
      <c r="L15" s="74">
        <f aca="true" t="shared" si="0" ref="L15:L20">SUM(G15:K15)</f>
        <v>18</v>
      </c>
    </row>
    <row r="16" spans="1:12" ht="20.25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15"/>
      <c r="F16" s="15">
        <f>Команды!F16</f>
        <v>2016</v>
      </c>
      <c r="G16" s="98">
        <v>7</v>
      </c>
      <c r="H16" s="98">
        <v>-1</v>
      </c>
      <c r="I16" s="98">
        <v>2</v>
      </c>
      <c r="J16" s="98">
        <v>0</v>
      </c>
      <c r="K16" s="98">
        <v>0</v>
      </c>
      <c r="L16" s="74">
        <f t="shared" si="0"/>
        <v>8</v>
      </c>
    </row>
    <row r="17" spans="1:12" ht="20.25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15"/>
      <c r="F17" s="15">
        <f>Команды!F17</f>
        <v>2016</v>
      </c>
      <c r="G17" s="98">
        <v>8</v>
      </c>
      <c r="H17" s="98">
        <v>5</v>
      </c>
      <c r="I17" s="98">
        <v>3</v>
      </c>
      <c r="J17" s="98">
        <v>3</v>
      </c>
      <c r="K17" s="98">
        <v>1</v>
      </c>
      <c r="L17" s="74">
        <f t="shared" si="0"/>
        <v>20</v>
      </c>
    </row>
    <row r="18" spans="1:19" s="42" customFormat="1" ht="20.25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15"/>
      <c r="F18" s="15">
        <f>Команды!F18</f>
        <v>2016</v>
      </c>
      <c r="G18" s="98">
        <v>9</v>
      </c>
      <c r="H18" s="98">
        <v>7</v>
      </c>
      <c r="I18" s="98">
        <v>3</v>
      </c>
      <c r="J18" s="98">
        <v>1</v>
      </c>
      <c r="K18" s="98">
        <v>0</v>
      </c>
      <c r="L18" s="74">
        <f t="shared" si="0"/>
        <v>20</v>
      </c>
      <c r="S18" s="1"/>
    </row>
    <row r="19" spans="1:19" s="42" customFormat="1" ht="20.25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15"/>
      <c r="F19" s="15">
        <f>Команды!F19</f>
        <v>2016</v>
      </c>
      <c r="G19" s="98">
        <v>5</v>
      </c>
      <c r="H19" s="98">
        <v>4</v>
      </c>
      <c r="I19" s="98">
        <v>3</v>
      </c>
      <c r="J19" s="98">
        <v>1</v>
      </c>
      <c r="K19" s="98">
        <v>0</v>
      </c>
      <c r="L19" s="74">
        <f t="shared" si="0"/>
        <v>13</v>
      </c>
      <c r="S19" s="1"/>
    </row>
    <row r="20" spans="1:19" s="42" customFormat="1" ht="20.25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15"/>
      <c r="F20" s="15">
        <f>Команды!F20</f>
        <v>2016</v>
      </c>
      <c r="G20" s="98">
        <v>7</v>
      </c>
      <c r="H20" s="98">
        <v>4</v>
      </c>
      <c r="I20" s="98">
        <v>1</v>
      </c>
      <c r="J20" s="98">
        <v>0</v>
      </c>
      <c r="K20" s="98">
        <v>0</v>
      </c>
      <c r="L20" s="74">
        <f t="shared" si="0"/>
        <v>12</v>
      </c>
      <c r="S20" s="1"/>
    </row>
    <row r="21" spans="1:18" ht="20.25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15"/>
      <c r="F21" s="15">
        <f>Команды!F21</f>
        <v>2015</v>
      </c>
      <c r="G21" s="98">
        <v>8</v>
      </c>
      <c r="H21" s="98">
        <v>6</v>
      </c>
      <c r="I21" s="98">
        <v>4</v>
      </c>
      <c r="J21" s="98">
        <v>0</v>
      </c>
      <c r="K21" s="98">
        <v>0</v>
      </c>
      <c r="L21" s="74">
        <f aca="true" t="shared" si="1" ref="L21:L28">SUM(G21:K21)</f>
        <v>18</v>
      </c>
      <c r="P21" s="72"/>
      <c r="Q21" s="72"/>
      <c r="R21" s="72"/>
    </row>
    <row r="22" spans="1:18" ht="20.25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15"/>
      <c r="F22" s="15">
        <f>Команды!F22</f>
        <v>2016</v>
      </c>
      <c r="G22" s="98">
        <v>14</v>
      </c>
      <c r="H22" s="98">
        <v>6</v>
      </c>
      <c r="I22" s="98">
        <v>2</v>
      </c>
      <c r="J22" s="98">
        <v>3</v>
      </c>
      <c r="K22" s="98">
        <v>4</v>
      </c>
      <c r="L22" s="74">
        <f t="shared" si="1"/>
        <v>29</v>
      </c>
      <c r="P22" s="72"/>
      <c r="Q22" s="72"/>
      <c r="R22" s="72"/>
    </row>
    <row r="23" spans="1:18" ht="20.25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15"/>
      <c r="F23" s="15">
        <f>Команды!F23</f>
        <v>2016</v>
      </c>
      <c r="G23" s="98">
        <v>9</v>
      </c>
      <c r="H23" s="98">
        <v>7</v>
      </c>
      <c r="I23" s="98">
        <v>4</v>
      </c>
      <c r="J23" s="98">
        <v>3</v>
      </c>
      <c r="K23" s="98">
        <v>0</v>
      </c>
      <c r="L23" s="74">
        <f t="shared" si="1"/>
        <v>23</v>
      </c>
      <c r="P23" s="72"/>
      <c r="Q23" s="72"/>
      <c r="R23" s="72"/>
    </row>
    <row r="24" spans="1:12" ht="20.25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15"/>
      <c r="F24" s="15">
        <f>Команды!F24</f>
        <v>2016</v>
      </c>
      <c r="G24" s="98">
        <v>5</v>
      </c>
      <c r="H24" s="98">
        <v>0</v>
      </c>
      <c r="I24" s="98">
        <v>1</v>
      </c>
      <c r="J24" s="98">
        <v>1</v>
      </c>
      <c r="K24" s="98">
        <v>0</v>
      </c>
      <c r="L24" s="74">
        <f t="shared" si="1"/>
        <v>7</v>
      </c>
    </row>
    <row r="25" spans="1:12" ht="20.25" hidden="1">
      <c r="A25" s="35">
        <f>Команды!A25</f>
        <v>0</v>
      </c>
      <c r="B25" s="16">
        <f>Команды!B25</f>
        <v>0</v>
      </c>
      <c r="C25" s="17">
        <f>Команды!C25</f>
        <v>0</v>
      </c>
      <c r="D25" s="15">
        <f>Команды!D25</f>
        <v>0</v>
      </c>
      <c r="E25" s="15">
        <f>Команды!E25</f>
        <v>0</v>
      </c>
      <c r="F25" s="15">
        <f>Команды!F25</f>
        <v>0</v>
      </c>
      <c r="G25" s="27"/>
      <c r="H25" s="27"/>
      <c r="I25" s="27"/>
      <c r="J25" s="88"/>
      <c r="K25" s="27"/>
      <c r="L25" s="26">
        <f t="shared" si="1"/>
        <v>0</v>
      </c>
    </row>
    <row r="26" spans="1:12" ht="20.25" hidden="1">
      <c r="A26" s="35">
        <f>Команды!A26</f>
        <v>0</v>
      </c>
      <c r="B26" s="16">
        <f>Команды!B26</f>
        <v>0</v>
      </c>
      <c r="C26" s="17">
        <f>Команды!C26</f>
        <v>0</v>
      </c>
      <c r="D26" s="15">
        <f>Команды!D26</f>
        <v>0</v>
      </c>
      <c r="E26" s="15">
        <f>Команды!E26</f>
        <v>0</v>
      </c>
      <c r="F26" s="15">
        <f>Команды!F26</f>
        <v>0</v>
      </c>
      <c r="G26" s="27"/>
      <c r="H26" s="27"/>
      <c r="I26" s="27"/>
      <c r="J26" s="88"/>
      <c r="K26" s="27"/>
      <c r="L26" s="26">
        <f t="shared" si="1"/>
        <v>0</v>
      </c>
    </row>
    <row r="27" spans="1:12" ht="20.25" hidden="1">
      <c r="A27" s="35">
        <f>Команды!A27</f>
        <v>0</v>
      </c>
      <c r="B27" s="16">
        <f>Команды!B27</f>
        <v>0</v>
      </c>
      <c r="C27" s="17">
        <f>Команды!C27</f>
        <v>0</v>
      </c>
      <c r="D27" s="15">
        <f>Команды!D27</f>
        <v>0</v>
      </c>
      <c r="E27" s="15">
        <f>Команды!E27</f>
        <v>0</v>
      </c>
      <c r="F27" s="15">
        <f>Команды!F27</f>
        <v>0</v>
      </c>
      <c r="G27" s="27"/>
      <c r="H27" s="27"/>
      <c r="I27" s="27"/>
      <c r="J27" s="88"/>
      <c r="K27" s="27"/>
      <c r="L27" s="26">
        <f t="shared" si="1"/>
        <v>0</v>
      </c>
    </row>
    <row r="28" spans="1:12" ht="47.25" customHeight="1" hidden="1">
      <c r="A28" s="35">
        <f>Команды!A28</f>
        <v>0</v>
      </c>
      <c r="B28" s="16">
        <f>Команды!B28</f>
        <v>0</v>
      </c>
      <c r="C28" s="17">
        <f>Команды!C28</f>
        <v>0</v>
      </c>
      <c r="D28" s="15">
        <f>Команды!D28</f>
        <v>0</v>
      </c>
      <c r="E28" s="15">
        <f>Команды!E28</f>
        <v>0</v>
      </c>
      <c r="F28" s="15">
        <f>Команды!F28</f>
        <v>0</v>
      </c>
      <c r="G28" s="27"/>
      <c r="H28" s="27"/>
      <c r="I28" s="27"/>
      <c r="J28" s="88"/>
      <c r="K28" s="27"/>
      <c r="L28" s="26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Судьи!C8</f>
        <v>Полевий Ю.Б. Хмельницька ОФСТ</v>
      </c>
    </row>
  </sheetData>
  <sheetProtection/>
  <mergeCells count="26">
    <mergeCell ref="A14:L14"/>
    <mergeCell ref="D10:E10"/>
    <mergeCell ref="D11:D13"/>
    <mergeCell ref="E11:E13"/>
    <mergeCell ref="G10:L11"/>
    <mergeCell ref="H12:H13"/>
    <mergeCell ref="J12:J13"/>
    <mergeCell ref="B10:B13"/>
    <mergeCell ref="L12:L13"/>
    <mergeCell ref="A9:F9"/>
    <mergeCell ref="A8:B8"/>
    <mergeCell ref="C8:F8"/>
    <mergeCell ref="K12:K13"/>
    <mergeCell ref="C10:C13"/>
    <mergeCell ref="I12:I13"/>
    <mergeCell ref="F10:F13"/>
    <mergeCell ref="G12:G13"/>
    <mergeCell ref="A10:A13"/>
    <mergeCell ref="A6:B6"/>
    <mergeCell ref="A7:B7"/>
    <mergeCell ref="C6:F6"/>
    <mergeCell ref="A1:B4"/>
    <mergeCell ref="C1:F4"/>
    <mergeCell ref="A5:B5"/>
    <mergeCell ref="C5:F5"/>
    <mergeCell ref="C7:F7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zoomScaleNormal="75" zoomScalePageLayoutView="0" workbookViewId="0" topLeftCell="A1">
      <selection activeCell="G24" sqref="G24"/>
    </sheetView>
  </sheetViews>
  <sheetFormatPr defaultColWidth="9.00390625" defaultRowHeight="12.75"/>
  <cols>
    <col min="1" max="1" width="3.75390625" style="0" customWidth="1"/>
    <col min="2" max="2" width="41.253906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17" t="s">
        <v>0</v>
      </c>
      <c r="B1" s="117"/>
      <c r="C1" s="151" t="str">
        <f>Команды!C1</f>
        <v>Федерація спортивного туризму України</v>
      </c>
      <c r="D1" s="151"/>
      <c r="E1" s="152"/>
      <c r="F1" s="152"/>
      <c r="G1" s="58"/>
      <c r="H1" s="59"/>
      <c r="I1" s="59"/>
      <c r="J1" s="59"/>
      <c r="K1" s="59"/>
      <c r="L1" s="60"/>
    </row>
    <row r="2" spans="1:12" ht="12.75" customHeight="1">
      <c r="A2" s="117"/>
      <c r="B2" s="117"/>
      <c r="C2" s="152"/>
      <c r="D2" s="152"/>
      <c r="E2" s="152"/>
      <c r="F2" s="152"/>
      <c r="G2" s="61"/>
      <c r="H2" s="1"/>
      <c r="I2" s="1"/>
      <c r="J2" s="1"/>
      <c r="K2" s="1"/>
      <c r="L2" s="62"/>
    </row>
    <row r="3" spans="1:12" ht="12.75" customHeight="1">
      <c r="A3" s="117"/>
      <c r="B3" s="117"/>
      <c r="C3" s="152"/>
      <c r="D3" s="152"/>
      <c r="E3" s="152"/>
      <c r="F3" s="152"/>
      <c r="G3" s="61"/>
      <c r="H3" s="1"/>
      <c r="I3" s="1"/>
      <c r="J3" s="1"/>
      <c r="K3" s="1"/>
      <c r="L3" s="62"/>
    </row>
    <row r="4" spans="1:12" ht="12.75" customHeight="1">
      <c r="A4" s="117"/>
      <c r="B4" s="117"/>
      <c r="C4" s="152"/>
      <c r="D4" s="152"/>
      <c r="E4" s="152"/>
      <c r="F4" s="152"/>
      <c r="G4" s="61"/>
      <c r="H4" s="1"/>
      <c r="I4" s="1"/>
      <c r="J4" s="1"/>
      <c r="K4" s="1"/>
      <c r="L4" s="62"/>
    </row>
    <row r="5" spans="1:12" ht="15.75">
      <c r="A5" s="116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16"/>
      <c r="G5" s="61"/>
      <c r="H5" s="1"/>
      <c r="I5" s="1"/>
      <c r="J5" s="1"/>
      <c r="K5" s="1"/>
      <c r="L5" s="62"/>
    </row>
    <row r="6" spans="1:12" ht="16.5" customHeight="1">
      <c r="A6" s="116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45"/>
      <c r="G6" s="61"/>
      <c r="H6" s="1"/>
      <c r="I6" s="1"/>
      <c r="J6" s="1"/>
      <c r="K6" s="1"/>
      <c r="L6" s="62"/>
    </row>
    <row r="7" spans="1:12" ht="15.75">
      <c r="A7" s="116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16"/>
      <c r="G7" s="61"/>
      <c r="H7" s="1"/>
      <c r="I7" s="1"/>
      <c r="J7" s="1"/>
      <c r="K7" s="1"/>
      <c r="L7" s="62"/>
    </row>
    <row r="8" spans="1:12" ht="15.75">
      <c r="A8" s="116" t="str">
        <f>Команды!A8</f>
        <v>ПОКАЗАТЕЛЬ</v>
      </c>
      <c r="B8" s="116"/>
      <c r="C8" s="116" t="str">
        <f>Команды!C8</f>
        <v>Сложность/Безопасность/Полезность/Новизна/Интегральная</v>
      </c>
      <c r="D8" s="116"/>
      <c r="E8" s="116"/>
      <c r="F8" s="116"/>
      <c r="G8" s="61"/>
      <c r="H8" s="1"/>
      <c r="I8" s="1"/>
      <c r="J8" s="1"/>
      <c r="K8" s="1"/>
      <c r="L8" s="63"/>
    </row>
    <row r="9" spans="1:12" ht="21" customHeight="1">
      <c r="A9" s="111" t="str">
        <f>Команды!A9</f>
        <v>ПРЕДВАРИТЕЛЬНЫЙ ПРОТОКОЛ</v>
      </c>
      <c r="B9" s="111"/>
      <c r="C9" s="111"/>
      <c r="D9" s="111"/>
      <c r="E9" s="111"/>
      <c r="F9" s="111"/>
      <c r="G9" s="64"/>
      <c r="H9" s="65"/>
      <c r="I9" s="65"/>
      <c r="J9" s="65"/>
      <c r="K9" s="65"/>
      <c r="L9" s="66"/>
    </row>
    <row r="10" spans="1:12" ht="15" customHeight="1">
      <c r="A10" s="114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31" t="str">
        <f>Судьи!B9</f>
        <v>Ріттер Наталія Анатоліївна</v>
      </c>
      <c r="H10" s="131"/>
      <c r="I10" s="131"/>
      <c r="J10" s="131"/>
      <c r="K10" s="131"/>
      <c r="L10" s="131"/>
    </row>
    <row r="11" spans="1:12" s="43" customFormat="1" ht="38.25" customHeight="1">
      <c r="A11" s="114"/>
      <c r="B11" s="114"/>
      <c r="C11" s="114"/>
      <c r="D11" s="115" t="str">
        <f>Команды!D11</f>
        <v>заявл.</v>
      </c>
      <c r="E11" s="146" t="str">
        <f>Команды!E11</f>
        <v>факт.</v>
      </c>
      <c r="F11" s="113"/>
      <c r="G11" s="131"/>
      <c r="H11" s="131"/>
      <c r="I11" s="131"/>
      <c r="J11" s="131"/>
      <c r="K11" s="131"/>
      <c r="L11" s="131"/>
    </row>
    <row r="12" spans="1:12" s="43" customFormat="1" ht="13.5" customHeight="1">
      <c r="A12" s="114"/>
      <c r="B12" s="114"/>
      <c r="C12" s="114"/>
      <c r="D12" s="115"/>
      <c r="E12" s="146"/>
      <c r="F12" s="113"/>
      <c r="G12" s="113" t="s">
        <v>15</v>
      </c>
      <c r="H12" s="113" t="s">
        <v>12</v>
      </c>
      <c r="I12" s="113" t="s">
        <v>53</v>
      </c>
      <c r="J12" s="113" t="s">
        <v>13</v>
      </c>
      <c r="K12" s="113" t="s">
        <v>54</v>
      </c>
      <c r="L12" s="150" t="s">
        <v>9</v>
      </c>
    </row>
    <row r="13" spans="1:12" s="42" customFormat="1" ht="39" customHeight="1">
      <c r="A13" s="114"/>
      <c r="B13" s="114"/>
      <c r="C13" s="114"/>
      <c r="D13" s="115"/>
      <c r="E13" s="146"/>
      <c r="F13" s="113"/>
      <c r="G13" s="113"/>
      <c r="H13" s="113"/>
      <c r="I13" s="113"/>
      <c r="J13" s="113"/>
      <c r="K13" s="113"/>
      <c r="L13" s="150"/>
    </row>
    <row r="14" spans="1:12" s="42" customFormat="1" ht="21.75" customHeight="1">
      <c r="A14" s="147" t="str">
        <f>Команды!C14</f>
        <v>Маршруты 2 к.с.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20.25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15"/>
      <c r="F15" s="15">
        <f>Команды!F15</f>
        <v>2016</v>
      </c>
      <c r="G15" s="98">
        <v>8</v>
      </c>
      <c r="H15" s="98">
        <v>6</v>
      </c>
      <c r="I15" s="98">
        <v>1</v>
      </c>
      <c r="J15" s="98">
        <v>0</v>
      </c>
      <c r="K15" s="98">
        <v>1</v>
      </c>
      <c r="L15" s="74">
        <f aca="true" t="shared" si="0" ref="L15:L21">SUM(G15:K15)</f>
        <v>16</v>
      </c>
    </row>
    <row r="16" spans="1:12" ht="20.25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15"/>
      <c r="F16" s="15">
        <f>Команды!F16</f>
        <v>2016</v>
      </c>
      <c r="G16" s="98">
        <v>7</v>
      </c>
      <c r="H16" s="98">
        <v>4</v>
      </c>
      <c r="I16" s="98">
        <v>3</v>
      </c>
      <c r="J16" s="98">
        <v>1</v>
      </c>
      <c r="K16" s="98">
        <v>5</v>
      </c>
      <c r="L16" s="74">
        <f t="shared" si="0"/>
        <v>20</v>
      </c>
    </row>
    <row r="17" spans="1:12" ht="20.25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15"/>
      <c r="F17" s="15">
        <f>Команды!F17</f>
        <v>2016</v>
      </c>
      <c r="G17" s="98">
        <v>10</v>
      </c>
      <c r="H17" s="98">
        <v>6</v>
      </c>
      <c r="I17" s="98">
        <v>4</v>
      </c>
      <c r="J17" s="98">
        <v>1</v>
      </c>
      <c r="K17" s="98">
        <v>-5</v>
      </c>
      <c r="L17" s="74">
        <f t="shared" si="0"/>
        <v>16</v>
      </c>
    </row>
    <row r="18" spans="1:12" s="42" customFormat="1" ht="20.25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15"/>
      <c r="F18" s="15">
        <f>Команды!F18</f>
        <v>2016</v>
      </c>
      <c r="G18" s="98">
        <v>7</v>
      </c>
      <c r="H18" s="98">
        <v>6</v>
      </c>
      <c r="I18" s="98">
        <v>4</v>
      </c>
      <c r="J18" s="98">
        <v>0</v>
      </c>
      <c r="K18" s="98">
        <v>1</v>
      </c>
      <c r="L18" s="74">
        <f t="shared" si="0"/>
        <v>18</v>
      </c>
    </row>
    <row r="19" spans="1:12" s="42" customFormat="1" ht="20.25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15"/>
      <c r="F19" s="15">
        <f>Команды!F19</f>
        <v>2016</v>
      </c>
      <c r="G19" s="98">
        <v>9</v>
      </c>
      <c r="H19" s="98">
        <v>6</v>
      </c>
      <c r="I19" s="98">
        <v>3</v>
      </c>
      <c r="J19" s="98">
        <v>0</v>
      </c>
      <c r="K19" s="98">
        <v>1</v>
      </c>
      <c r="L19" s="74">
        <f t="shared" si="0"/>
        <v>19</v>
      </c>
    </row>
    <row r="20" spans="1:12" s="42" customFormat="1" ht="20.25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15"/>
      <c r="F20" s="15">
        <f>Команды!F20</f>
        <v>2016</v>
      </c>
      <c r="G20" s="98">
        <v>14</v>
      </c>
      <c r="H20" s="98">
        <v>6</v>
      </c>
      <c r="I20" s="98">
        <v>4</v>
      </c>
      <c r="J20" s="98">
        <v>0</v>
      </c>
      <c r="K20" s="98">
        <v>0</v>
      </c>
      <c r="L20" s="74">
        <f t="shared" si="0"/>
        <v>24</v>
      </c>
    </row>
    <row r="21" spans="1:12" ht="20.25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15"/>
      <c r="F21" s="15">
        <f>Команды!F21</f>
        <v>2015</v>
      </c>
      <c r="G21" s="98">
        <v>8</v>
      </c>
      <c r="H21" s="98">
        <v>6</v>
      </c>
      <c r="I21" s="98">
        <v>4</v>
      </c>
      <c r="J21" s="98">
        <v>0</v>
      </c>
      <c r="K21" s="98">
        <v>0</v>
      </c>
      <c r="L21" s="74">
        <f t="shared" si="0"/>
        <v>18</v>
      </c>
    </row>
    <row r="22" spans="1:12" ht="20.25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15"/>
      <c r="F22" s="15">
        <f>Команды!F22</f>
        <v>2016</v>
      </c>
      <c r="G22" s="98">
        <v>14</v>
      </c>
      <c r="H22" s="98">
        <v>4</v>
      </c>
      <c r="I22" s="98">
        <v>4</v>
      </c>
      <c r="J22" s="98">
        <v>0</v>
      </c>
      <c r="K22" s="98">
        <v>-1</v>
      </c>
      <c r="L22" s="74">
        <f aca="true" t="shared" si="1" ref="L22:L28">SUM(G22:K22)</f>
        <v>21</v>
      </c>
    </row>
    <row r="23" spans="1:12" ht="20.25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15"/>
      <c r="F23" s="15">
        <f>Команды!F23</f>
        <v>2016</v>
      </c>
      <c r="G23" s="98">
        <v>8</v>
      </c>
      <c r="H23" s="98">
        <v>8</v>
      </c>
      <c r="I23" s="98">
        <v>4</v>
      </c>
      <c r="J23" s="98">
        <v>0</v>
      </c>
      <c r="K23" s="98">
        <v>1</v>
      </c>
      <c r="L23" s="74">
        <f t="shared" si="1"/>
        <v>21</v>
      </c>
    </row>
    <row r="24" spans="1:12" ht="20.25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15"/>
      <c r="F24" s="15">
        <f>Команды!F24</f>
        <v>2016</v>
      </c>
      <c r="G24" s="98">
        <v>14</v>
      </c>
      <c r="H24" s="98">
        <v>6</v>
      </c>
      <c r="I24" s="98">
        <v>4</v>
      </c>
      <c r="J24" s="98">
        <v>0</v>
      </c>
      <c r="K24" s="98">
        <v>0</v>
      </c>
      <c r="L24" s="74">
        <f t="shared" si="1"/>
        <v>24</v>
      </c>
    </row>
    <row r="25" spans="1:12" ht="20.25" hidden="1">
      <c r="A25" s="35">
        <f>Команды!A25</f>
        <v>0</v>
      </c>
      <c r="B25" s="16">
        <f>Команды!B25</f>
        <v>0</v>
      </c>
      <c r="C25" s="17">
        <f>Команды!C25</f>
        <v>0</v>
      </c>
      <c r="D25" s="15">
        <f>Команды!D25</f>
        <v>0</v>
      </c>
      <c r="E25" s="15">
        <f>Команды!E25</f>
        <v>0</v>
      </c>
      <c r="F25" s="15">
        <f>Команды!F25</f>
        <v>0</v>
      </c>
      <c r="G25" s="27"/>
      <c r="H25" s="27"/>
      <c r="I25" s="27"/>
      <c r="J25" s="27"/>
      <c r="K25" s="27"/>
      <c r="L25" s="47">
        <f t="shared" si="1"/>
        <v>0</v>
      </c>
    </row>
    <row r="26" spans="1:12" ht="20.25" hidden="1">
      <c r="A26" s="35">
        <f>Команды!A26</f>
        <v>0</v>
      </c>
      <c r="B26" s="16">
        <f>Команды!B26</f>
        <v>0</v>
      </c>
      <c r="C26" s="17">
        <f>Команды!C26</f>
        <v>0</v>
      </c>
      <c r="D26" s="15">
        <f>Команды!D26</f>
        <v>0</v>
      </c>
      <c r="E26" s="15">
        <f>Команды!E26</f>
        <v>0</v>
      </c>
      <c r="F26" s="15">
        <f>Команды!F26</f>
        <v>0</v>
      </c>
      <c r="G26" s="27"/>
      <c r="H26" s="27"/>
      <c r="I26" s="27"/>
      <c r="J26" s="27"/>
      <c r="K26" s="27"/>
      <c r="L26" s="47">
        <f t="shared" si="1"/>
        <v>0</v>
      </c>
    </row>
    <row r="27" spans="1:12" ht="20.25" hidden="1">
      <c r="A27" s="35">
        <f>Команды!A27</f>
        <v>0</v>
      </c>
      <c r="B27" s="16">
        <f>Команды!B27</f>
        <v>0</v>
      </c>
      <c r="C27" s="17">
        <f>Команды!C27</f>
        <v>0</v>
      </c>
      <c r="D27" s="15">
        <f>Команды!D27</f>
        <v>0</v>
      </c>
      <c r="E27" s="15">
        <f>Команды!E27</f>
        <v>0</v>
      </c>
      <c r="F27" s="15">
        <f>Команды!F27</f>
        <v>0</v>
      </c>
      <c r="G27" s="27"/>
      <c r="H27" s="27"/>
      <c r="I27" s="27"/>
      <c r="J27" s="27"/>
      <c r="K27" s="27"/>
      <c r="L27" s="47">
        <f t="shared" si="1"/>
        <v>0</v>
      </c>
    </row>
    <row r="28" spans="1:12" ht="47.25" customHeight="1" hidden="1">
      <c r="A28" s="35">
        <f>Команды!A28</f>
        <v>0</v>
      </c>
      <c r="B28" s="16">
        <f>Команды!B28</f>
        <v>0</v>
      </c>
      <c r="C28" s="17">
        <f>Команды!C28</f>
        <v>0</v>
      </c>
      <c r="D28" s="15">
        <f>Команды!D28</f>
        <v>0</v>
      </c>
      <c r="E28" s="15">
        <f>Команды!E28</f>
        <v>0</v>
      </c>
      <c r="F28" s="15">
        <f>Команды!F28</f>
        <v>0</v>
      </c>
      <c r="G28" s="27"/>
      <c r="H28" s="27"/>
      <c r="I28" s="27"/>
      <c r="J28" s="27"/>
      <c r="K28" s="27"/>
      <c r="L28" s="47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Судьи!C9</f>
        <v>Ріттер Н.А. ВП «ФСТ Харківської області»</v>
      </c>
    </row>
    <row r="33" spans="6:11" ht="12.75">
      <c r="F33" s="1"/>
      <c r="G33" s="1"/>
      <c r="H33" s="1"/>
      <c r="I33" s="1"/>
      <c r="J33" s="1"/>
      <c r="K33" s="1"/>
    </row>
    <row r="34" spans="6:11" ht="12.75">
      <c r="F34" s="1"/>
      <c r="G34" s="73"/>
      <c r="H34" s="73"/>
      <c r="I34" s="73"/>
      <c r="J34" s="73"/>
      <c r="K34" s="73"/>
    </row>
    <row r="35" spans="6:11" ht="12.75">
      <c r="F35" s="1"/>
      <c r="G35" s="1"/>
      <c r="H35" s="1"/>
      <c r="I35" s="1"/>
      <c r="J35" s="1"/>
      <c r="K35" s="1"/>
    </row>
  </sheetData>
  <sheetProtection/>
  <mergeCells count="26">
    <mergeCell ref="E11:E13"/>
    <mergeCell ref="A10:A13"/>
    <mergeCell ref="A1:B4"/>
    <mergeCell ref="C1:F4"/>
    <mergeCell ref="A5:B5"/>
    <mergeCell ref="C5:F5"/>
    <mergeCell ref="A14:L14"/>
    <mergeCell ref="C6:F6"/>
    <mergeCell ref="C7:F7"/>
    <mergeCell ref="A6:B6"/>
    <mergeCell ref="A7:B7"/>
    <mergeCell ref="G10:L11"/>
    <mergeCell ref="H12:H13"/>
    <mergeCell ref="J12:J13"/>
    <mergeCell ref="K12:K13"/>
    <mergeCell ref="L12:L13"/>
    <mergeCell ref="G12:G13"/>
    <mergeCell ref="I12:I13"/>
    <mergeCell ref="C10:C13"/>
    <mergeCell ref="A8:B8"/>
    <mergeCell ref="C8:F8"/>
    <mergeCell ref="A9:F9"/>
    <mergeCell ref="F10:F13"/>
    <mergeCell ref="B10:B13"/>
    <mergeCell ref="D10:E10"/>
    <mergeCell ref="D11:D1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75" zoomScaleNormal="75" zoomScalePageLayoutView="0" workbookViewId="0" topLeftCell="A1">
      <selection activeCell="K33" sqref="K33"/>
    </sheetView>
  </sheetViews>
  <sheetFormatPr defaultColWidth="9.00390625" defaultRowHeight="12.75"/>
  <cols>
    <col min="1" max="1" width="3.75390625" style="0" customWidth="1"/>
    <col min="2" max="2" width="41.25390625" style="0" bestFit="1" customWidth="1"/>
    <col min="3" max="3" width="28.75390625" style="0" customWidth="1"/>
    <col min="4" max="4" width="9.25390625" style="0" customWidth="1"/>
    <col min="5" max="5" width="7.125" style="0" customWidth="1"/>
    <col min="6" max="6" width="26.00390625" style="0" customWidth="1"/>
    <col min="7" max="11" width="8.75390625" style="0" customWidth="1"/>
    <col min="12" max="12" width="10.25390625" style="0" customWidth="1"/>
    <col min="13" max="16384" width="9.125" style="1" customWidth="1"/>
  </cols>
  <sheetData>
    <row r="1" spans="1:12" ht="12.75" customHeight="1">
      <c r="A1" s="117" t="s">
        <v>0</v>
      </c>
      <c r="B1" s="117"/>
      <c r="C1" s="151" t="str">
        <f>Команды!C1</f>
        <v>Федерація спортивного туризму України</v>
      </c>
      <c r="D1" s="151"/>
      <c r="E1" s="152"/>
      <c r="F1" s="152"/>
      <c r="G1" s="58"/>
      <c r="H1" s="59"/>
      <c r="I1" s="59"/>
      <c r="J1" s="59"/>
      <c r="K1" s="59"/>
      <c r="L1" s="60"/>
    </row>
    <row r="2" spans="1:12" ht="12.75" customHeight="1">
      <c r="A2" s="117"/>
      <c r="B2" s="117"/>
      <c r="C2" s="152"/>
      <c r="D2" s="152"/>
      <c r="E2" s="152"/>
      <c r="F2" s="152"/>
      <c r="G2" s="61"/>
      <c r="H2" s="1"/>
      <c r="I2" s="1"/>
      <c r="J2" s="1"/>
      <c r="K2" s="1"/>
      <c r="L2" s="62"/>
    </row>
    <row r="3" spans="1:12" ht="12.75" customHeight="1">
      <c r="A3" s="117"/>
      <c r="B3" s="117"/>
      <c r="C3" s="152"/>
      <c r="D3" s="152"/>
      <c r="E3" s="152"/>
      <c r="F3" s="152"/>
      <c r="G3" s="61"/>
      <c r="H3" s="1"/>
      <c r="I3" s="1"/>
      <c r="J3" s="1"/>
      <c r="K3" s="1"/>
      <c r="L3" s="62"/>
    </row>
    <row r="4" spans="1:12" ht="12.75" customHeight="1">
      <c r="A4" s="117"/>
      <c r="B4" s="117"/>
      <c r="C4" s="152"/>
      <c r="D4" s="152"/>
      <c r="E4" s="152"/>
      <c r="F4" s="152"/>
      <c r="G4" s="61"/>
      <c r="H4" s="1"/>
      <c r="I4" s="1"/>
      <c r="J4" s="1"/>
      <c r="K4" s="1"/>
      <c r="L4" s="62"/>
    </row>
    <row r="5" spans="1:12" ht="15.75">
      <c r="A5" s="116" t="str">
        <f>Команды!A5</f>
        <v>Ранг соревнований</v>
      </c>
      <c r="B5" s="116"/>
      <c r="C5" s="116" t="str">
        <f>Команды!C5</f>
        <v>Всеукраїнські змагання зі спортивних походів 2016 (вело, 1-3 к.с.)</v>
      </c>
      <c r="D5" s="116"/>
      <c r="E5" s="116"/>
      <c r="F5" s="116"/>
      <c r="G5" s="61"/>
      <c r="H5" s="1"/>
      <c r="I5" s="1"/>
      <c r="J5" s="1"/>
      <c r="K5" s="1"/>
      <c r="L5" s="62"/>
    </row>
    <row r="6" spans="1:12" ht="16.5" customHeight="1">
      <c r="A6" s="116" t="str">
        <f>Команды!A6</f>
        <v>Вид программы</v>
      </c>
      <c r="B6" s="116"/>
      <c r="C6" s="145" t="str">
        <f>Команды!C6</f>
        <v>Спортивные маршруты 2к.с.</v>
      </c>
      <c r="D6" s="145"/>
      <c r="E6" s="145"/>
      <c r="F6" s="145"/>
      <c r="G6" s="61"/>
      <c r="H6" s="1"/>
      <c r="I6" s="1"/>
      <c r="J6" s="1"/>
      <c r="K6" s="1"/>
      <c r="L6" s="62"/>
    </row>
    <row r="7" spans="1:12" ht="15.75">
      <c r="A7" s="116" t="str">
        <f>Команды!A7</f>
        <v>Дисциплина</v>
      </c>
      <c r="B7" s="116"/>
      <c r="C7" s="116" t="str">
        <f>Команды!C7</f>
        <v>Маршрут велосипедный</v>
      </c>
      <c r="D7" s="116"/>
      <c r="E7" s="116"/>
      <c r="F7" s="116"/>
      <c r="G7" s="61"/>
      <c r="H7" s="1"/>
      <c r="I7" s="1"/>
      <c r="J7" s="1"/>
      <c r="K7" s="1"/>
      <c r="L7" s="62"/>
    </row>
    <row r="8" spans="1:12" ht="15.75">
      <c r="A8" s="116" t="str">
        <f>Команды!A8</f>
        <v>ПОКАЗАТЕЛЬ</v>
      </c>
      <c r="B8" s="116"/>
      <c r="C8" s="116" t="str">
        <f>Команды!C8</f>
        <v>Сложность/Безопасность/Полезность/Новизна/Интегральная</v>
      </c>
      <c r="D8" s="116"/>
      <c r="E8" s="116"/>
      <c r="F8" s="116"/>
      <c r="G8" s="61"/>
      <c r="H8" s="1"/>
      <c r="I8" s="1"/>
      <c r="J8" s="1"/>
      <c r="K8" s="1"/>
      <c r="L8" s="63"/>
    </row>
    <row r="9" spans="1:12" ht="21" customHeight="1">
      <c r="A9" s="111" t="str">
        <f>Команды!A9</f>
        <v>ПРЕДВАРИТЕЛЬНЫЙ ПРОТОКОЛ</v>
      </c>
      <c r="B9" s="111"/>
      <c r="C9" s="111"/>
      <c r="D9" s="111"/>
      <c r="E9" s="111"/>
      <c r="F9" s="111"/>
      <c r="G9" s="64"/>
      <c r="H9" s="65"/>
      <c r="I9" s="65"/>
      <c r="J9" s="65"/>
      <c r="K9" s="65"/>
      <c r="L9" s="66"/>
    </row>
    <row r="10" spans="1:12" ht="15" customHeight="1">
      <c r="A10" s="114" t="str">
        <f>Команды!A10</f>
        <v>№</v>
      </c>
      <c r="B10" s="114" t="str">
        <f>Команды!B10</f>
        <v>Руководитель
(Ф.И.О., регион) </v>
      </c>
      <c r="C10" s="114" t="str">
        <f>Команды!C10</f>
        <v>Маршрут</v>
      </c>
      <c r="D10" s="113" t="str">
        <f>Команды!D10</f>
        <v>КС </v>
      </c>
      <c r="E10" s="113"/>
      <c r="F10" s="113" t="str">
        <f>Команды!F10</f>
        <v>Сроки</v>
      </c>
      <c r="G10" s="131" t="str">
        <f>Судьи!B10</f>
        <v>Швак Ігор Орестович</v>
      </c>
      <c r="H10" s="131"/>
      <c r="I10" s="131"/>
      <c r="J10" s="131"/>
      <c r="K10" s="131"/>
      <c r="L10" s="131"/>
    </row>
    <row r="11" spans="1:12" s="43" customFormat="1" ht="38.25" customHeight="1">
      <c r="A11" s="114"/>
      <c r="B11" s="114"/>
      <c r="C11" s="114"/>
      <c r="D11" s="115" t="str">
        <f>Команды!D11</f>
        <v>заявл.</v>
      </c>
      <c r="E11" s="146" t="str">
        <f>Команды!E11</f>
        <v>факт.</v>
      </c>
      <c r="F11" s="113"/>
      <c r="G11" s="131"/>
      <c r="H11" s="131"/>
      <c r="I11" s="131"/>
      <c r="J11" s="131"/>
      <c r="K11" s="131"/>
      <c r="L11" s="131"/>
    </row>
    <row r="12" spans="1:12" s="43" customFormat="1" ht="13.5" customHeight="1">
      <c r="A12" s="114"/>
      <c r="B12" s="114"/>
      <c r="C12" s="114"/>
      <c r="D12" s="115"/>
      <c r="E12" s="146"/>
      <c r="F12" s="113"/>
      <c r="G12" s="113" t="s">
        <v>15</v>
      </c>
      <c r="H12" s="113" t="s">
        <v>12</v>
      </c>
      <c r="I12" s="113" t="s">
        <v>53</v>
      </c>
      <c r="J12" s="113" t="s">
        <v>13</v>
      </c>
      <c r="K12" s="113" t="s">
        <v>54</v>
      </c>
      <c r="L12" s="150" t="s">
        <v>9</v>
      </c>
    </row>
    <row r="13" spans="1:12" s="42" customFormat="1" ht="39" customHeight="1">
      <c r="A13" s="114"/>
      <c r="B13" s="114"/>
      <c r="C13" s="114"/>
      <c r="D13" s="115"/>
      <c r="E13" s="146"/>
      <c r="F13" s="113"/>
      <c r="G13" s="113"/>
      <c r="H13" s="113"/>
      <c r="I13" s="113"/>
      <c r="J13" s="113"/>
      <c r="K13" s="113"/>
      <c r="L13" s="150"/>
    </row>
    <row r="14" spans="1:12" s="42" customFormat="1" ht="21.75" customHeight="1">
      <c r="A14" s="147" t="str">
        <f>Команды!C14</f>
        <v>Маршруты 2 к.с.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20.25">
      <c r="A15" s="35">
        <f>Команды!A15</f>
        <v>1</v>
      </c>
      <c r="B15" s="16" t="str">
        <f>Команды!B15</f>
        <v>Білашов Д.В. Одеська обл.</v>
      </c>
      <c r="C15" s="17" t="str">
        <f>Команды!C15</f>
        <v>Україна</v>
      </c>
      <c r="D15" s="15">
        <f>Команды!D15</f>
        <v>2</v>
      </c>
      <c r="E15" s="15"/>
      <c r="F15" s="15">
        <f>Команды!F15</f>
        <v>2016</v>
      </c>
      <c r="G15" s="98">
        <v>10</v>
      </c>
      <c r="H15" s="98">
        <v>0</v>
      </c>
      <c r="I15" s="98">
        <v>4</v>
      </c>
      <c r="J15" s="98">
        <v>3</v>
      </c>
      <c r="K15" s="98">
        <v>3</v>
      </c>
      <c r="L15" s="100">
        <f aca="true" t="shared" si="0" ref="L15:L20">SUM(G15:K15)</f>
        <v>20</v>
      </c>
    </row>
    <row r="16" spans="1:12" ht="20.25">
      <c r="A16" s="35">
        <f>Команды!A16</f>
        <v>2</v>
      </c>
      <c r="B16" s="16" t="str">
        <f>Команды!B16</f>
        <v>Коджебаш В.Ф. Одеська обл.</v>
      </c>
      <c r="C16" s="17" t="str">
        <f>Команды!C16</f>
        <v>Україна, Білорусь</v>
      </c>
      <c r="D16" s="15">
        <f>Команды!D16</f>
        <v>2</v>
      </c>
      <c r="E16" s="15"/>
      <c r="F16" s="15">
        <f>Команды!F16</f>
        <v>2016</v>
      </c>
      <c r="G16" s="98">
        <v>12</v>
      </c>
      <c r="H16" s="98">
        <v>3</v>
      </c>
      <c r="I16" s="98">
        <v>4</v>
      </c>
      <c r="J16" s="98">
        <v>7</v>
      </c>
      <c r="K16" s="98">
        <v>6</v>
      </c>
      <c r="L16" s="100">
        <f t="shared" si="0"/>
        <v>32</v>
      </c>
    </row>
    <row r="17" spans="1:12" ht="20.25">
      <c r="A17" s="35">
        <f>Команды!A17</f>
        <v>3</v>
      </c>
      <c r="B17" s="16" t="str">
        <f>Команды!B17</f>
        <v>Носко М.А. Харківська обл.</v>
      </c>
      <c r="C17" s="17" t="str">
        <f>Команды!C17</f>
        <v>Україна</v>
      </c>
      <c r="D17" s="15">
        <f>Команды!D17</f>
        <v>2</v>
      </c>
      <c r="E17" s="15"/>
      <c r="F17" s="15">
        <f>Команды!F17</f>
        <v>2016</v>
      </c>
      <c r="G17" s="98">
        <v>7</v>
      </c>
      <c r="H17" s="98">
        <v>2</v>
      </c>
      <c r="I17" s="98">
        <v>3</v>
      </c>
      <c r="J17" s="98">
        <v>2</v>
      </c>
      <c r="K17" s="98">
        <v>2</v>
      </c>
      <c r="L17" s="100">
        <f t="shared" si="0"/>
        <v>16</v>
      </c>
    </row>
    <row r="18" spans="1:12" s="42" customFormat="1" ht="20.25">
      <c r="A18" s="35">
        <f>Команды!A18</f>
        <v>4</v>
      </c>
      <c r="B18" s="16" t="str">
        <f>Команды!B18</f>
        <v>Ільченко О.П. Харківська обл.</v>
      </c>
      <c r="C18" s="17" t="str">
        <f>Команды!C18</f>
        <v>Україна</v>
      </c>
      <c r="D18" s="15">
        <f>Команды!D18</f>
        <v>2</v>
      </c>
      <c r="E18" s="15"/>
      <c r="F18" s="15">
        <f>Команды!F18</f>
        <v>2016</v>
      </c>
      <c r="G18" s="98">
        <v>10</v>
      </c>
      <c r="H18" s="98">
        <v>4</v>
      </c>
      <c r="I18" s="98">
        <v>4</v>
      </c>
      <c r="J18" s="98">
        <v>3</v>
      </c>
      <c r="K18" s="98">
        <v>2</v>
      </c>
      <c r="L18" s="99">
        <f t="shared" si="0"/>
        <v>23</v>
      </c>
    </row>
    <row r="19" spans="1:12" s="42" customFormat="1" ht="20.25">
      <c r="A19" s="35">
        <f>Команды!A19</f>
        <v>5</v>
      </c>
      <c r="B19" s="16" t="str">
        <f>Команды!B19</f>
        <v>Мартьянов В.О. Запорізька обл.</v>
      </c>
      <c r="C19" s="17" t="str">
        <f>Команды!C19</f>
        <v>Україна</v>
      </c>
      <c r="D19" s="15">
        <f>Команды!D19</f>
        <v>2</v>
      </c>
      <c r="E19" s="15"/>
      <c r="F19" s="15">
        <f>Команды!F19</f>
        <v>2016</v>
      </c>
      <c r="G19" s="98">
        <v>11</v>
      </c>
      <c r="H19" s="98">
        <v>7</v>
      </c>
      <c r="I19" s="98">
        <v>3</v>
      </c>
      <c r="J19" s="98">
        <v>5</v>
      </c>
      <c r="K19" s="98">
        <v>4</v>
      </c>
      <c r="L19" s="99">
        <f t="shared" si="0"/>
        <v>30</v>
      </c>
    </row>
    <row r="20" spans="1:12" s="42" customFormat="1" ht="20.25">
      <c r="A20" s="35">
        <f>Команды!A20</f>
        <v>6</v>
      </c>
      <c r="B20" s="16" t="str">
        <f>Команды!B20</f>
        <v>Усенко А.В. Сумська обл.</v>
      </c>
      <c r="C20" s="17" t="str">
        <f>Команды!C20</f>
        <v>Ізраїль</v>
      </c>
      <c r="D20" s="15">
        <f>Команды!D20</f>
        <v>2</v>
      </c>
      <c r="E20" s="15"/>
      <c r="F20" s="15">
        <f>Команды!F20</f>
        <v>2016</v>
      </c>
      <c r="G20" s="98">
        <v>12</v>
      </c>
      <c r="H20" s="98">
        <v>3</v>
      </c>
      <c r="I20" s="98">
        <v>3</v>
      </c>
      <c r="J20" s="98">
        <v>3</v>
      </c>
      <c r="K20" s="98">
        <v>4</v>
      </c>
      <c r="L20" s="99">
        <f t="shared" si="0"/>
        <v>25</v>
      </c>
    </row>
    <row r="21" spans="1:12" ht="20.25">
      <c r="A21" s="35">
        <f>Команды!A21</f>
        <v>7</v>
      </c>
      <c r="B21" s="16" t="str">
        <f>Команды!B21</f>
        <v>Трощенко В.О. Миколаївська обл.</v>
      </c>
      <c r="C21" s="17" t="str">
        <f>Команды!C21</f>
        <v>Україна</v>
      </c>
      <c r="D21" s="15">
        <f>Команды!D21</f>
        <v>2</v>
      </c>
      <c r="E21" s="15"/>
      <c r="F21" s="15">
        <f>Команды!F21</f>
        <v>2015</v>
      </c>
      <c r="G21" s="98">
        <v>8</v>
      </c>
      <c r="H21" s="98">
        <v>5</v>
      </c>
      <c r="I21" s="98">
        <v>3</v>
      </c>
      <c r="J21" s="98">
        <v>2</v>
      </c>
      <c r="K21" s="98">
        <v>2</v>
      </c>
      <c r="L21" s="99">
        <f aca="true" t="shared" si="1" ref="L21:L28">SUM(G21:K21)</f>
        <v>20</v>
      </c>
    </row>
    <row r="22" spans="1:12" ht="20.25">
      <c r="A22" s="35">
        <f>Команды!A22</f>
        <v>8</v>
      </c>
      <c r="B22" s="16" t="str">
        <f>Команды!B22</f>
        <v>Бойко Ю.В. Харківська обл.</v>
      </c>
      <c r="C22" s="17" t="str">
        <f>Команды!C22</f>
        <v>Україна</v>
      </c>
      <c r="D22" s="15">
        <f>Команды!D22</f>
        <v>2</v>
      </c>
      <c r="E22" s="15"/>
      <c r="F22" s="15">
        <f>Команды!F22</f>
        <v>2016</v>
      </c>
      <c r="G22" s="98">
        <v>11</v>
      </c>
      <c r="H22" s="98">
        <v>1</v>
      </c>
      <c r="I22" s="98">
        <v>3</v>
      </c>
      <c r="J22" s="98">
        <v>4</v>
      </c>
      <c r="K22" s="98">
        <v>5</v>
      </c>
      <c r="L22" s="99">
        <f t="shared" si="1"/>
        <v>24</v>
      </c>
    </row>
    <row r="23" spans="1:12" ht="20.25">
      <c r="A23" s="35">
        <f>Команды!A23</f>
        <v>9</v>
      </c>
      <c r="B23" s="16" t="str">
        <f>Команды!B23</f>
        <v>Нечепоренко А.С. Харківська обл.</v>
      </c>
      <c r="C23" s="17" t="str">
        <f>Команды!C23</f>
        <v>Україна</v>
      </c>
      <c r="D23" s="15">
        <f>Команды!D23</f>
        <v>2</v>
      </c>
      <c r="E23" s="15"/>
      <c r="F23" s="15">
        <f>Команды!F23</f>
        <v>2016</v>
      </c>
      <c r="G23" s="98">
        <v>10</v>
      </c>
      <c r="H23" s="98">
        <v>2</v>
      </c>
      <c r="I23" s="98">
        <v>1</v>
      </c>
      <c r="J23" s="98">
        <v>2</v>
      </c>
      <c r="K23" s="98">
        <v>3</v>
      </c>
      <c r="L23" s="99">
        <f t="shared" si="1"/>
        <v>18</v>
      </c>
    </row>
    <row r="24" spans="1:12" ht="20.25">
      <c r="A24" s="35">
        <f>Команды!A24</f>
        <v>10</v>
      </c>
      <c r="B24" s="16" t="str">
        <f>Команды!B24</f>
        <v>Младьонов П.Л. Харківська обл.</v>
      </c>
      <c r="C24" s="17" t="str">
        <f>Команды!C24</f>
        <v>Україна</v>
      </c>
      <c r="D24" s="15">
        <f>Команды!D24</f>
        <v>2</v>
      </c>
      <c r="E24" s="15"/>
      <c r="F24" s="15">
        <f>Команды!F24</f>
        <v>2016</v>
      </c>
      <c r="G24" s="98">
        <v>11</v>
      </c>
      <c r="H24" s="98">
        <v>3</v>
      </c>
      <c r="I24" s="98">
        <v>2</v>
      </c>
      <c r="J24" s="98">
        <v>2</v>
      </c>
      <c r="K24" s="98">
        <v>4</v>
      </c>
      <c r="L24" s="99">
        <f t="shared" si="1"/>
        <v>22</v>
      </c>
    </row>
    <row r="25" spans="1:12" ht="20.25" hidden="1">
      <c r="A25" s="35">
        <f>Команды!A25</f>
        <v>0</v>
      </c>
      <c r="B25" s="16">
        <f>Команды!B25</f>
        <v>0</v>
      </c>
      <c r="C25" s="17">
        <f>Команды!C25</f>
        <v>0</v>
      </c>
      <c r="D25" s="15">
        <f>Команды!D25</f>
        <v>0</v>
      </c>
      <c r="E25" s="15">
        <f>Команды!E25</f>
        <v>0</v>
      </c>
      <c r="F25" s="15">
        <f>Команды!F25</f>
        <v>0</v>
      </c>
      <c r="G25" s="27"/>
      <c r="H25" s="27"/>
      <c r="I25" s="27"/>
      <c r="J25" s="27"/>
      <c r="K25" s="27"/>
      <c r="L25" s="47">
        <f t="shared" si="1"/>
        <v>0</v>
      </c>
    </row>
    <row r="26" spans="1:12" ht="20.25" hidden="1">
      <c r="A26" s="35">
        <f>Команды!A26</f>
        <v>0</v>
      </c>
      <c r="B26" s="16">
        <f>Команды!B26</f>
        <v>0</v>
      </c>
      <c r="C26" s="17">
        <f>Команды!C26</f>
        <v>0</v>
      </c>
      <c r="D26" s="15">
        <f>Команды!D26</f>
        <v>0</v>
      </c>
      <c r="E26" s="15">
        <f>Команды!E26</f>
        <v>0</v>
      </c>
      <c r="F26" s="15">
        <f>Команды!F26</f>
        <v>0</v>
      </c>
      <c r="G26" s="27"/>
      <c r="H26" s="27"/>
      <c r="I26" s="27"/>
      <c r="J26" s="27"/>
      <c r="K26" s="27"/>
      <c r="L26" s="47">
        <f t="shared" si="1"/>
        <v>0</v>
      </c>
    </row>
    <row r="27" spans="1:12" ht="20.25" hidden="1">
      <c r="A27" s="35">
        <f>Команды!A27</f>
        <v>0</v>
      </c>
      <c r="B27" s="16">
        <f>Команды!B27</f>
        <v>0</v>
      </c>
      <c r="C27" s="17">
        <f>Команды!C27</f>
        <v>0</v>
      </c>
      <c r="D27" s="15">
        <f>Команды!D27</f>
        <v>0</v>
      </c>
      <c r="E27" s="15">
        <f>Команды!E27</f>
        <v>0</v>
      </c>
      <c r="F27" s="15">
        <f>Команды!F27</f>
        <v>0</v>
      </c>
      <c r="G27" s="27"/>
      <c r="H27" s="27"/>
      <c r="I27" s="27"/>
      <c r="J27" s="27"/>
      <c r="K27" s="27"/>
      <c r="L27" s="47">
        <f t="shared" si="1"/>
        <v>0</v>
      </c>
    </row>
    <row r="28" spans="1:12" ht="20.25" hidden="1">
      <c r="A28" s="35">
        <f>Команды!A28</f>
        <v>0</v>
      </c>
      <c r="B28" s="16">
        <f>Команды!B28</f>
        <v>0</v>
      </c>
      <c r="C28" s="17">
        <f>Команды!C28</f>
        <v>0</v>
      </c>
      <c r="D28" s="15">
        <f>Команды!D28</f>
        <v>0</v>
      </c>
      <c r="E28" s="15">
        <f>Команды!E28</f>
        <v>0</v>
      </c>
      <c r="F28" s="15">
        <f>Команды!F28</f>
        <v>0</v>
      </c>
      <c r="G28" s="27"/>
      <c r="H28" s="27"/>
      <c r="I28" s="27"/>
      <c r="J28" s="27"/>
      <c r="K28" s="27"/>
      <c r="L28" s="47">
        <f t="shared" si="1"/>
        <v>0</v>
      </c>
    </row>
    <row r="30" spans="2:6" s="5" customFormat="1" ht="16.5" customHeight="1">
      <c r="B30" s="6" t="s">
        <v>16</v>
      </c>
      <c r="D30" s="11"/>
      <c r="F30" s="11" t="str">
        <f>Судьи!C10</f>
        <v>Швак І.О. Одеська ОФСТ</v>
      </c>
    </row>
  </sheetData>
  <sheetProtection/>
  <mergeCells count="26">
    <mergeCell ref="C8:F8"/>
    <mergeCell ref="A1:B4"/>
    <mergeCell ref="C1:F4"/>
    <mergeCell ref="A5:B5"/>
    <mergeCell ref="C5:F5"/>
    <mergeCell ref="A8:B8"/>
    <mergeCell ref="A6:B6"/>
    <mergeCell ref="C6:F6"/>
    <mergeCell ref="A7:B7"/>
    <mergeCell ref="C7:F7"/>
    <mergeCell ref="A14:L14"/>
    <mergeCell ref="A9:F9"/>
    <mergeCell ref="A10:A13"/>
    <mergeCell ref="B10:B13"/>
    <mergeCell ref="C10:C13"/>
    <mergeCell ref="D10:E10"/>
    <mergeCell ref="L12:L13"/>
    <mergeCell ref="G10:L11"/>
    <mergeCell ref="D11:D13"/>
    <mergeCell ref="E11:E13"/>
    <mergeCell ref="K12:K13"/>
    <mergeCell ref="G12:G13"/>
    <mergeCell ref="H12:H13"/>
    <mergeCell ref="F10:F13"/>
    <mergeCell ref="I12:I13"/>
    <mergeCell ref="J12:J13"/>
  </mergeCells>
  <printOptions/>
  <pageMargins left="0.7" right="0.7" top="0.75" bottom="0.75" header="0.3" footer="0.3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Kostin&amp;Ko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Рамиль Деянов(г.Москва)</dc:creator>
  <cp:keywords/>
  <dc:description/>
  <cp:lastModifiedBy>Женя</cp:lastModifiedBy>
  <cp:lastPrinted>2016-03-24T20:26:16Z</cp:lastPrinted>
  <dcterms:created xsi:type="dcterms:W3CDTF">2003-04-07T10:52:52Z</dcterms:created>
  <dcterms:modified xsi:type="dcterms:W3CDTF">2017-01-27T13:25:03Z</dcterms:modified>
  <cp:category/>
  <cp:version/>
  <cp:contentType/>
  <cp:contentStatus/>
</cp:coreProperties>
</file>